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Jens\Desktop\"/>
    </mc:Choice>
  </mc:AlternateContent>
  <xr:revisionPtr revIDLastSave="0" documentId="8_{D5B8DF2D-275D-4EC6-9070-77B6FE4128F8}" xr6:coauthVersionLast="47" xr6:coauthVersionMax="47" xr10:uidLastSave="{00000000-0000-0000-0000-000000000000}"/>
  <bookViews>
    <workbookView xWindow="-110" yWindow="-110" windowWidth="19420" windowHeight="11020" xr2:uid="{00000000-000D-0000-FFFF-FFFF00000000}"/>
  </bookViews>
  <sheets>
    <sheet name="GoF Resources" sheetId="2" r:id="rId1"/>
  </sheets>
  <externalReferences>
    <externalReference r:id="rId2"/>
  </externalReferences>
  <definedNames>
    <definedName name="_xlnm._FilterDatabase" localSheetId="0" hidden="1">'GoF Resources'!$A$6:$H$30</definedName>
    <definedName name="AAR_Table">[1]!Table10[#Data]</definedName>
    <definedName name="Display_Week" localSheetId="0">'GoF Resources'!$G$4</definedName>
    <definedName name="Display_Week">[1]ProjectSchedule!$E$4</definedName>
    <definedName name="kickoff">#REF!</definedName>
    <definedName name="_xlnm.Print_Area" localSheetId="0">'GoF Resources'!$A$1:$BR$28</definedName>
    <definedName name="_xlnm.Print_Titles" localSheetId="0">'GoF Resources'!$1:$6</definedName>
    <definedName name="Project_Start" localSheetId="0">'GoF Resources'!$G$3</definedName>
    <definedName name="Project_Start">[1]ProjectSchedule!$E$3</definedName>
    <definedName name="Slicer_Bldg">#N/A</definedName>
    <definedName name="Slicer_FYQtr">#N/A</definedName>
    <definedName name="Slicer_Month">#N/A</definedName>
    <definedName name="Slicer_Type">#N/A</definedName>
    <definedName name="Status">#REF!</definedName>
    <definedName name="support">#REF!</definedName>
    <definedName name="TABLE_AAR">[1]!Table10[#Data]</definedName>
    <definedName name="task_end" localSheetId="0">'GoF Resources'!$H1</definedName>
    <definedName name="task_end2">[1]Invites_Noms!$G1</definedName>
    <definedName name="task_progress" localSheetId="0">'GoF Resources'!$F1</definedName>
    <definedName name="task_start" localSheetId="0">'GoF Resources'!$G1</definedName>
    <definedName name="today" localSheetId="0">TODAY()</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 i="2" l="1"/>
  <c r="Q2" i="2"/>
  <c r="R2" i="2"/>
  <c r="S2" i="2"/>
  <c r="T2" i="2"/>
  <c r="U2" i="2"/>
  <c r="V2" i="2"/>
  <c r="W2" i="2"/>
  <c r="X2" i="2"/>
  <c r="Y2" i="2"/>
  <c r="Z2" i="2"/>
  <c r="AA2" i="2"/>
  <c r="AB2" i="2"/>
  <c r="AC2" i="2"/>
  <c r="AD2" i="2"/>
  <c r="AE2" i="2"/>
  <c r="AF2" i="2"/>
  <c r="AG2" i="2"/>
  <c r="AH2" i="2"/>
  <c r="AI2" i="2"/>
  <c r="AJ2" i="2"/>
  <c r="AK2" i="2"/>
  <c r="AL2" i="2"/>
  <c r="AM2" i="2"/>
  <c r="AN2" i="2"/>
  <c r="AO2" i="2"/>
  <c r="AP2" i="2"/>
  <c r="AQ2" i="2"/>
  <c r="AR2" i="2"/>
  <c r="AS2" i="2"/>
  <c r="AT2" i="2"/>
  <c r="AU2" i="2"/>
  <c r="AV2" i="2"/>
  <c r="AW2" i="2"/>
  <c r="AX2" i="2"/>
  <c r="AY2" i="2"/>
  <c r="AZ2" i="2"/>
  <c r="BA2" i="2"/>
  <c r="BB2" i="2"/>
  <c r="BC2" i="2"/>
  <c r="BD2" i="2"/>
  <c r="BE2" i="2"/>
  <c r="BF2" i="2"/>
  <c r="BG2" i="2"/>
  <c r="BH2" i="2"/>
  <c r="BI2" i="2"/>
  <c r="BJ2" i="2"/>
  <c r="BK2" i="2"/>
  <c r="BL2" i="2"/>
  <c r="BM2" i="2"/>
  <c r="BN2" i="2"/>
  <c r="BO2" i="2"/>
  <c r="BP2" i="2"/>
  <c r="BQ2" i="2"/>
  <c r="BR2" i="2"/>
  <c r="O2" i="2"/>
  <c r="O3" i="2"/>
  <c r="N29" i="2"/>
  <c r="K28" i="2"/>
  <c r="J28" i="2"/>
  <c r="I28" i="2"/>
  <c r="K27" i="2"/>
  <c r="J27" i="2"/>
  <c r="I27" i="2"/>
  <c r="K26" i="2"/>
  <c r="J26" i="2"/>
  <c r="I26" i="2"/>
  <c r="K25" i="2"/>
  <c r="J25" i="2"/>
  <c r="I25" i="2"/>
  <c r="K24" i="2"/>
  <c r="J24" i="2"/>
  <c r="I24" i="2"/>
  <c r="K23" i="2"/>
  <c r="J23" i="2"/>
  <c r="I23" i="2"/>
  <c r="K22" i="2"/>
  <c r="J22" i="2"/>
  <c r="N21" i="2"/>
  <c r="K21" i="2"/>
  <c r="J21" i="2"/>
  <c r="K20" i="2"/>
  <c r="J20" i="2"/>
  <c r="K19" i="2"/>
  <c r="J19" i="2"/>
  <c r="K18" i="2"/>
  <c r="J18" i="2"/>
  <c r="K17" i="2"/>
  <c r="J17" i="2"/>
  <c r="K16" i="2"/>
  <c r="J16" i="2"/>
  <c r="I16" i="2"/>
  <c r="K15" i="2"/>
  <c r="J15" i="2"/>
  <c r="I15" i="2"/>
  <c r="K14" i="2"/>
  <c r="J14" i="2"/>
  <c r="I14" i="2"/>
  <c r="K13" i="2"/>
  <c r="J13" i="2"/>
  <c r="I13" i="2"/>
  <c r="K12" i="2"/>
  <c r="J12" i="2"/>
  <c r="I12" i="2"/>
  <c r="K11" i="2"/>
  <c r="J11" i="2"/>
  <c r="I11" i="2"/>
  <c r="K10" i="2"/>
  <c r="J10" i="2"/>
  <c r="I10" i="2"/>
  <c r="N9" i="2"/>
  <c r="K9" i="2"/>
  <c r="J9" i="2"/>
  <c r="I9" i="2"/>
  <c r="N8" i="2"/>
  <c r="K8" i="2"/>
  <c r="J8" i="2"/>
  <c r="I8" i="2"/>
  <c r="N7" i="2"/>
  <c r="K7" i="2"/>
  <c r="J7" i="2"/>
  <c r="I7" i="2"/>
  <c r="O5" i="2"/>
  <c r="O6" i="2" s="1"/>
  <c r="B5" i="2"/>
  <c r="L4" i="2"/>
  <c r="P5" i="2" l="1"/>
  <c r="O4" i="2"/>
  <c r="P6" i="2" l="1"/>
  <c r="Q5" i="2"/>
  <c r="Q6" i="2" l="1"/>
  <c r="R5" i="2"/>
  <c r="R6" i="2" l="1"/>
  <c r="S5" i="2"/>
  <c r="S6" i="2" l="1"/>
  <c r="T5" i="2"/>
  <c r="U5" i="2" l="1"/>
  <c r="T6" i="2"/>
  <c r="V5" i="2" l="1"/>
  <c r="U6" i="2"/>
  <c r="W5" i="2" l="1"/>
  <c r="V4" i="2"/>
  <c r="V6" i="2"/>
  <c r="X5" i="2" l="1"/>
  <c r="W6" i="2"/>
  <c r="X6" i="2" l="1"/>
  <c r="Y5" i="2"/>
  <c r="Z5" i="2" l="1"/>
  <c r="Y6" i="2"/>
  <c r="Z6" i="2" l="1"/>
  <c r="AA5" i="2"/>
  <c r="AB5" i="2" l="1"/>
  <c r="AA6" i="2"/>
  <c r="AC5" i="2" l="1"/>
  <c r="AB6" i="2"/>
  <c r="AC4" i="2" l="1"/>
  <c r="AC6" i="2"/>
  <c r="AD5" i="2"/>
  <c r="AE5" i="2" l="1"/>
  <c r="AD6" i="2"/>
  <c r="AE6" i="2" l="1"/>
  <c r="AF5" i="2"/>
  <c r="AG5" i="2" l="1"/>
  <c r="AF6" i="2"/>
  <c r="AG6" i="2" l="1"/>
  <c r="AH5" i="2"/>
  <c r="AI5" i="2" l="1"/>
  <c r="AH6" i="2"/>
  <c r="AJ5" i="2" l="1"/>
  <c r="AI6" i="2"/>
  <c r="AK5" i="2" l="1"/>
  <c r="AJ4" i="2"/>
  <c r="AJ6" i="2"/>
  <c r="AL5" i="2" l="1"/>
  <c r="AK6" i="2"/>
  <c r="AM5" i="2" l="1"/>
  <c r="AL6" i="2"/>
  <c r="AN5" i="2" l="1"/>
  <c r="AM6" i="2"/>
  <c r="AO5" i="2" l="1"/>
  <c r="AN6" i="2"/>
  <c r="AP5" i="2" l="1"/>
  <c r="AO6" i="2"/>
  <c r="AQ5" i="2" l="1"/>
  <c r="AP6" i="2"/>
  <c r="AQ6" i="2" l="1"/>
  <c r="AQ4" i="2"/>
  <c r="AR5" i="2"/>
  <c r="AR6" i="2" l="1"/>
  <c r="AS5" i="2"/>
  <c r="AS6" i="2" l="1"/>
  <c r="AT5" i="2"/>
  <c r="AU5" i="2" l="1"/>
  <c r="AT6" i="2"/>
  <c r="AV5" i="2" l="1"/>
  <c r="AU6" i="2"/>
  <c r="AW5" i="2" l="1"/>
  <c r="AV6" i="2"/>
  <c r="AX5" i="2" l="1"/>
  <c r="AW6" i="2"/>
  <c r="AX4" i="2" l="1"/>
  <c r="AY5" i="2"/>
  <c r="AX6" i="2"/>
  <c r="AZ5" i="2" l="1"/>
  <c r="AY6" i="2"/>
  <c r="BA5" i="2" l="1"/>
  <c r="AZ6" i="2"/>
  <c r="BA6" i="2" l="1"/>
  <c r="BB5" i="2"/>
  <c r="BC5" i="2" l="1"/>
  <c r="BB6" i="2"/>
  <c r="BD5" i="2" l="1"/>
  <c r="BC6" i="2"/>
  <c r="BD6" i="2" l="1"/>
  <c r="BE5" i="2"/>
  <c r="BE4" i="2" l="1"/>
  <c r="BE6" i="2"/>
  <c r="BF5" i="2"/>
  <c r="BG5" i="2" l="1"/>
  <c r="BF6" i="2"/>
  <c r="BG6" i="2" l="1"/>
  <c r="BH5" i="2"/>
  <c r="BI5" i="2" l="1"/>
  <c r="BH6" i="2"/>
  <c r="BI6" i="2" l="1"/>
  <c r="BJ5" i="2"/>
  <c r="BK5" i="2" l="1"/>
  <c r="BJ6" i="2"/>
  <c r="BL5" i="2" l="1"/>
  <c r="BK6" i="2"/>
  <c r="BL4" i="2" l="1"/>
  <c r="BM5" i="2"/>
  <c r="BL6" i="2"/>
  <c r="BM6" i="2" l="1"/>
  <c r="BN5" i="2"/>
  <c r="BO5" i="2" l="1"/>
  <c r="BN6" i="2"/>
  <c r="BO6" i="2" l="1"/>
  <c r="BP5" i="2"/>
  <c r="BQ5" i="2" l="1"/>
  <c r="BP6" i="2"/>
  <c r="BP3" i="2" l="1"/>
  <c r="R3" i="2"/>
  <c r="Z3" i="2"/>
  <c r="AH3" i="2"/>
  <c r="AP3" i="2"/>
  <c r="AX3" i="2"/>
  <c r="BG3" i="2"/>
  <c r="BO3" i="2"/>
  <c r="Q3" i="2"/>
  <c r="S3" i="2"/>
  <c r="AA3" i="2"/>
  <c r="AI3" i="2"/>
  <c r="AQ3" i="2"/>
  <c r="AZ3" i="2"/>
  <c r="BH3" i="2"/>
  <c r="AL3" i="2"/>
  <c r="BC3" i="2"/>
  <c r="AW3" i="2"/>
  <c r="T3" i="2"/>
  <c r="AB3" i="2"/>
  <c r="AJ3" i="2"/>
  <c r="AR3" i="2"/>
  <c r="BA3" i="2"/>
  <c r="BI3" i="2"/>
  <c r="BM3" i="2"/>
  <c r="Y3" i="2"/>
  <c r="BN3" i="2"/>
  <c r="P3" i="2"/>
  <c r="U3" i="2"/>
  <c r="AC3" i="2"/>
  <c r="AK3" i="2"/>
  <c r="AS3" i="2"/>
  <c r="BB3" i="2"/>
  <c r="BJ3" i="2"/>
  <c r="BK3" i="2"/>
  <c r="BE3" i="2"/>
  <c r="AO3" i="2"/>
  <c r="BR5" i="2"/>
  <c r="V3" i="2"/>
  <c r="AD3" i="2"/>
  <c r="AT3" i="2"/>
  <c r="BQ3" i="2"/>
  <c r="W3" i="2"/>
  <c r="AE3" i="2"/>
  <c r="AM3" i="2"/>
  <c r="AU3" i="2"/>
  <c r="BD3" i="2"/>
  <c r="BL3" i="2"/>
  <c r="BF3" i="2"/>
  <c r="BQ6" i="2"/>
  <c r="X3" i="2"/>
  <c r="AF3" i="2"/>
  <c r="AN3" i="2"/>
  <c r="AV3" i="2"/>
  <c r="AG3" i="2"/>
  <c r="BR3" i="2" l="1"/>
  <c r="BR6" i="2"/>
  <c r="AY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4" authorId="0" shapeId="0" xr:uid="{00000000-0006-0000-0000-000001000000}">
      <text>
        <r>
          <rPr>
            <b/>
            <sz val="9"/>
            <color indexed="81"/>
            <rFont val="Tahoma"/>
            <family val="2"/>
          </rPr>
          <t>Project Start Date is Display Start Week 1</t>
        </r>
        <r>
          <rPr>
            <sz val="9"/>
            <color indexed="81"/>
            <rFont val="Tahoma"/>
            <family val="2"/>
          </rPr>
          <t xml:space="preserve">
</t>
        </r>
      </text>
    </comment>
    <comment ref="L6" authorId="0" shapeId="0" xr:uid="{00000000-0006-0000-0000-000002000000}">
      <text>
        <r>
          <rPr>
            <sz val="9"/>
            <color indexed="81"/>
            <rFont val="Tahoma"/>
            <family val="2"/>
          </rPr>
          <t xml:space="preserve">Enter total Participants, Adjuncts
</t>
        </r>
      </text>
    </comment>
  </commentList>
</comments>
</file>

<file path=xl/sharedStrings.xml><?xml version="1.0" encoding="utf-8"?>
<sst xmlns="http://schemas.openxmlformats.org/spreadsheetml/2006/main" count="61" uniqueCount="40">
  <si>
    <t>Display Date</t>
  </si>
  <si>
    <t>fileter total</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</si>
  <si>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</si>
  <si>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Forward week</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</si>
  <si>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</si>
  <si>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Bldg</t>
  </si>
  <si>
    <t>Room</t>
  </si>
  <si>
    <t>Type</t>
  </si>
  <si>
    <t>POC</t>
  </si>
  <si>
    <t>Event</t>
  </si>
  <si>
    <t>Status</t>
  </si>
  <si>
    <t>START</t>
  </si>
  <si>
    <t>END</t>
  </si>
  <si>
    <t>Days</t>
  </si>
  <si>
    <t>FYQtr</t>
  </si>
  <si>
    <t>Month</t>
  </si>
  <si>
    <t>Seats</t>
  </si>
  <si>
    <t>DAYS</t>
  </si>
  <si>
    <t>P109</t>
  </si>
  <si>
    <t>Plenary</t>
  </si>
  <si>
    <t>FAO</t>
  </si>
  <si>
    <t>P112</t>
  </si>
  <si>
    <t>Conf</t>
  </si>
  <si>
    <t>Outr</t>
  </si>
  <si>
    <t>P105</t>
  </si>
  <si>
    <t>Res</t>
  </si>
  <si>
    <t>CTOC 22-08</t>
  </si>
  <si>
    <t>S105</t>
  </si>
  <si>
    <t>Seminar</t>
  </si>
  <si>
    <t>S109</t>
  </si>
  <si>
    <t>ESS-NSEW (Room 319)</t>
  </si>
  <si>
    <t>P106</t>
  </si>
  <si>
    <t>PfPC</t>
  </si>
  <si>
    <t>Emerging Event</t>
  </si>
  <si>
    <t>CTOC 22-99</t>
  </si>
  <si>
    <t xml:space="preserve">Do not delete this row. This row is hidden to preserve a formula that is used to highlight the current day within the project schedule. </t>
  </si>
  <si>
    <t>This row marks the end of the Project Schedule. DO NOT enter anything in this row. 
Insert new rows ABOVE this one to continue building out your Project Schedule.</t>
  </si>
  <si>
    <t>Insert new rows ABOVE row above this one (this will keep formatting)</t>
  </si>
  <si>
    <t xml:space="preserve">RWOW </t>
  </si>
  <si>
    <t>Alumni 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</si>
</sst>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mmm"/>
    <numFmt numFmtId="165" formatCode="[$-F800]dddd\,\ mmmm\ dd\,\ yyyy"/>
    <numFmt numFmtId="166" formatCode="ddd\,\ m/d/yyyy"/>
    <numFmt numFmtId="167" formatCode="ddd\,\ dd/mmm/yy"/>
    <numFmt numFmtId="168" formatCode="[$-409]d/mmm/yy;@"/>
    <numFmt numFmtId="169" formatCode="d"/>
    <numFmt numFmtId="170" formatCode="m/d/yy;@"/>
    <numFmt numFmtId="171" formatCode="dd/mmm/ddd"/>
    <numFmt numFmtId="172" formatCode="ddd\,\ dd/mmm"/>
  </numFmts>
  <fonts count="40" x14ac:knownFonts="1">
    <font>
      <sz val="12"/>
      <color theme="1"/>
      <name val="Calibri"/>
      <family val="2"/>
      <scheme val="minor"/>
    </font>
    <font>
      <sz val="11"/>
      <color theme="0"/>
      <name val="Calibri"/>
      <family val="2"/>
      <scheme val="minor"/>
    </font>
    <font>
      <sz val="10"/>
      <color theme="0"/>
      <name val="Trebuchet MS"/>
      <family val="2"/>
    </font>
    <font>
      <sz val="11"/>
      <color theme="0"/>
      <name val="Trebuchet MS"/>
      <family val="2"/>
    </font>
    <font>
      <sz val="14"/>
      <color theme="1"/>
      <name val="Calibri"/>
      <family val="2"/>
      <scheme val="minor"/>
    </font>
    <font>
      <b/>
      <sz val="9"/>
      <color theme="1"/>
      <name val="Trebuchet MS"/>
      <family val="2"/>
    </font>
    <font>
      <b/>
      <sz val="10"/>
      <color theme="1"/>
      <name val="Trebuchet MS"/>
      <family val="2"/>
    </font>
    <font>
      <sz val="11"/>
      <color theme="1"/>
      <name val="Calibri"/>
      <family val="2"/>
      <scheme val="minor"/>
    </font>
    <font>
      <sz val="11"/>
      <color theme="1"/>
      <name val="Trebuchet MS"/>
      <family val="2"/>
    </font>
    <font>
      <sz val="12"/>
      <color theme="1"/>
      <name val="Trebuchet MS"/>
      <family val="2"/>
    </font>
    <font>
      <sz val="12"/>
      <color theme="0"/>
      <name val="Trebuchet MS"/>
      <family val="2"/>
    </font>
    <font>
      <sz val="14"/>
      <color theme="0" tint="-4.9989318521683403E-2"/>
      <name val="Trebuchet MS"/>
      <family val="2"/>
    </font>
    <font>
      <b/>
      <sz val="14"/>
      <color theme="0" tint="-4.9989318521683403E-2"/>
      <name val="Trebuchet MS"/>
      <family val="2"/>
    </font>
    <font>
      <sz val="11"/>
      <color theme="0" tint="-4.9989318521683403E-2"/>
      <name val="Trebuchet MS"/>
      <family val="2"/>
    </font>
    <font>
      <b/>
      <sz val="11"/>
      <color theme="1"/>
      <name val="Trebuchet MS"/>
      <family val="2"/>
    </font>
    <font>
      <sz val="14"/>
      <color theme="1"/>
      <name val="Trebuchet MS"/>
      <family val="2"/>
    </font>
    <font>
      <b/>
      <sz val="8"/>
      <color theme="1"/>
      <name val="Trebuchet MS"/>
      <family val="2"/>
    </font>
    <font>
      <b/>
      <sz val="12"/>
      <color theme="1"/>
      <name val="Trebuchet MS"/>
      <family val="2"/>
    </font>
    <font>
      <b/>
      <sz val="14"/>
      <color theme="1"/>
      <name val="Trebuchet MS"/>
      <family val="2"/>
    </font>
    <font>
      <b/>
      <sz val="9"/>
      <color theme="0"/>
      <name val="Trebuchet MS"/>
      <family val="2"/>
    </font>
    <font>
      <b/>
      <sz val="10"/>
      <color theme="0"/>
      <name val="Trebuchet MS"/>
      <family val="2"/>
    </font>
    <font>
      <sz val="7"/>
      <color theme="0"/>
      <name val="Trebuchet MS"/>
      <family val="2"/>
    </font>
    <font>
      <sz val="9"/>
      <color theme="1"/>
      <name val="Trebuchet MS"/>
      <family val="2"/>
    </font>
    <font>
      <b/>
      <sz val="9"/>
      <name val="Trebuchet MS"/>
      <family val="2"/>
    </font>
    <font>
      <sz val="11"/>
      <name val="Trebuchet MS"/>
      <family val="2"/>
    </font>
    <font>
      <sz val="9"/>
      <name val="Trebuchet MS"/>
      <family val="2"/>
    </font>
    <font>
      <b/>
      <sz val="11"/>
      <name val="Trebuchet MS"/>
      <family val="2"/>
    </font>
    <font>
      <sz val="10"/>
      <color rgb="FFFF0000"/>
      <name val="Trebuchet MS"/>
      <family val="2"/>
    </font>
    <font>
      <i/>
      <sz val="9"/>
      <color theme="1"/>
      <name val="Trebuchet MS"/>
      <family val="2"/>
    </font>
    <font>
      <sz val="14"/>
      <name val="Trebuchet MS"/>
      <family val="2"/>
    </font>
    <font>
      <b/>
      <sz val="14"/>
      <name val="Trebuchet MS"/>
      <family val="2"/>
    </font>
    <font>
      <b/>
      <sz val="10"/>
      <color theme="1" tint="0.499984740745262"/>
      <name val="Trebuchet MS"/>
      <family val="2"/>
    </font>
    <font>
      <sz val="14"/>
      <color theme="0"/>
      <name val="Trebuchet MS"/>
      <family val="2"/>
    </font>
    <font>
      <b/>
      <sz val="14"/>
      <color theme="0"/>
      <name val="Trebuchet MS"/>
      <family val="2"/>
    </font>
    <font>
      <u/>
      <sz val="11"/>
      <color indexed="12"/>
      <name val="Arial"/>
      <family val="2"/>
    </font>
    <font>
      <b/>
      <sz val="7"/>
      <name val="Trebuchet MS"/>
      <family val="2"/>
    </font>
    <font>
      <b/>
      <sz val="9"/>
      <color indexed="81"/>
      <name val="Tahoma"/>
      <family val="2"/>
    </font>
    <font>
      <sz val="9"/>
      <color indexed="81"/>
      <name val="Tahoma"/>
      <family val="2"/>
    </font>
    <font>
      <b/>
      <sz val="7"/>
      <color theme="1"/>
      <name val="Trebuchet MS"/>
      <family val="2"/>
    </font>
    <font>
      <sz val="26"/>
      <name val="Trebuchet MS"/>
      <family val="2"/>
    </font>
  </fonts>
  <fills count="14">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499984740745262"/>
        <bgColor theme="4"/>
      </patternFill>
    </fill>
    <fill>
      <patternFill patternType="solid">
        <fgColor theme="1" tint="0.34998626667073579"/>
        <bgColor theme="4"/>
      </patternFill>
    </fill>
    <fill>
      <patternFill patternType="solid">
        <fgColor theme="1" tint="0.34998626667073579"/>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4.9989318521683403E-2"/>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theme="0" tint="-0.34998626667073579"/>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int="-0.34998626667073579"/>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thin">
        <color theme="0" tint="-0.34998626667073579"/>
      </left>
      <right style="medium">
        <color indexed="64"/>
      </right>
      <top/>
      <bottom style="medium">
        <color indexed="64"/>
      </bottom>
      <diagonal/>
    </border>
    <border>
      <left style="thin">
        <color auto="1"/>
      </left>
      <right style="thin">
        <color auto="1"/>
      </right>
      <top style="thin">
        <color auto="1"/>
      </top>
      <bottom style="thin">
        <color auto="1"/>
      </bottom>
      <diagonal/>
    </border>
    <border>
      <left/>
      <right/>
      <top style="medium">
        <color theme="0" tint="-0.14996795556505021"/>
      </top>
      <bottom style="medium">
        <color theme="0" tint="-0.14996795556505021"/>
      </bottom>
      <diagonal/>
    </border>
    <border>
      <left style="thin">
        <color theme="0" tint="-0.14993743705557422"/>
      </left>
      <right style="thin">
        <color theme="0" tint="-0.14993743705557422"/>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style="thin">
        <color indexed="64"/>
      </top>
      <bottom style="medium">
        <color theme="0" tint="-0.14996795556505021"/>
      </bottom>
      <diagonal/>
    </border>
    <border>
      <left/>
      <right/>
      <top/>
      <bottom style="medium">
        <color theme="0" tint="-0.14996795556505021"/>
      </bottom>
      <diagonal/>
    </border>
  </borders>
  <cellStyleXfs count="11">
    <xf numFmtId="0" fontId="0" fillId="0" borderId="0"/>
    <xf numFmtId="0" fontId="1" fillId="0" borderId="0"/>
    <xf numFmtId="0" fontId="4" fillId="0" borderId="0" applyNumberFormat="0" applyFill="0" applyAlignment="0" applyProtection="0"/>
    <xf numFmtId="0" fontId="7" fillId="0" borderId="0"/>
    <xf numFmtId="0" fontId="7" fillId="0" borderId="0" applyNumberFormat="0" applyFill="0" applyProtection="0">
      <alignment horizontal="right" indent="1"/>
    </xf>
    <xf numFmtId="166" fontId="7" fillId="0" borderId="5">
      <alignment horizontal="center" vertical="center"/>
    </xf>
    <xf numFmtId="0" fontId="7" fillId="0" borderId="24" applyFill="0">
      <alignment horizontal="left" vertical="center" indent="2"/>
    </xf>
    <xf numFmtId="0" fontId="7" fillId="0" borderId="24" applyFill="0">
      <alignment horizontal="center" vertical="center"/>
    </xf>
    <xf numFmtId="9" fontId="7" fillId="0" borderId="0" applyFont="0" applyFill="0" applyBorder="0" applyAlignment="0" applyProtection="0"/>
    <xf numFmtId="170" fontId="7" fillId="0" borderId="24" applyFill="0">
      <alignment horizontal="center" vertical="center"/>
    </xf>
    <xf numFmtId="0" fontId="34" fillId="0" borderId="0" applyNumberFormat="0" applyFill="0" applyBorder="0" applyAlignment="0" applyProtection="0">
      <alignment vertical="top"/>
      <protection locked="0"/>
    </xf>
  </cellStyleXfs>
  <cellXfs count="157">
    <xf numFmtId="0" fontId="0" fillId="0" borderId="0" xfId="0"/>
    <xf numFmtId="0" fontId="2" fillId="2" borderId="0" xfId="1" applyFont="1" applyFill="1" applyAlignment="1">
      <alignment horizontal="center" vertical="center" wrapText="1"/>
    </xf>
    <xf numFmtId="0" fontId="3" fillId="2" borderId="0" xfId="1" applyFont="1" applyFill="1" applyBorder="1" applyAlignment="1">
      <alignment horizontal="center" vertical="center" wrapText="1"/>
    </xf>
    <xf numFmtId="0" fontId="5" fillId="2" borderId="0" xfId="2" applyFont="1" applyFill="1" applyBorder="1" applyAlignment="1">
      <alignment horizontal="left" vertical="center" shrinkToFit="1"/>
    </xf>
    <xf numFmtId="0" fontId="5" fillId="2" borderId="0" xfId="2" applyFont="1" applyFill="1" applyBorder="1" applyAlignment="1">
      <alignment horizontal="center" vertical="center" wrapText="1" shrinkToFit="1"/>
    </xf>
    <xf numFmtId="0" fontId="6" fillId="2" borderId="0" xfId="2" applyFont="1" applyFill="1" applyBorder="1" applyAlignment="1">
      <alignment horizontal="center" vertical="center" wrapText="1"/>
    </xf>
    <xf numFmtId="0" fontId="8" fillId="0" borderId="0" xfId="3" applyFont="1" applyFill="1" applyBorder="1" applyAlignment="1">
      <alignment horizontal="center" vertical="center" shrinkToFit="1"/>
    </xf>
    <xf numFmtId="0" fontId="9" fillId="0" borderId="0" xfId="3" applyFont="1" applyFill="1" applyBorder="1" applyAlignment="1">
      <alignment vertical="center" shrinkToFit="1"/>
    </xf>
    <xf numFmtId="0" fontId="10" fillId="0" borderId="0" xfId="3" applyFont="1" applyFill="1" applyBorder="1" applyAlignment="1">
      <alignment vertical="center" shrinkToFit="1"/>
    </xf>
    <xf numFmtId="1" fontId="11" fillId="0" borderId="0" xfId="3" applyNumberFormat="1" applyFont="1" applyFill="1" applyBorder="1" applyAlignment="1">
      <alignment horizontal="center" vertical="center" shrinkToFit="1"/>
    </xf>
    <xf numFmtId="0" fontId="11" fillId="0" borderId="0" xfId="3" applyFont="1" applyFill="1" applyBorder="1" applyAlignment="1">
      <alignment horizontal="center" vertical="center" shrinkToFit="1"/>
    </xf>
    <xf numFmtId="164" fontId="11" fillId="0" borderId="0" xfId="3" applyNumberFormat="1" applyFont="1" applyFill="1" applyBorder="1" applyAlignment="1">
      <alignment horizontal="center" vertical="center" shrinkToFit="1"/>
    </xf>
    <xf numFmtId="1" fontId="12" fillId="0" borderId="0" xfId="3" applyNumberFormat="1" applyFont="1" applyFill="1" applyBorder="1" applyAlignment="1">
      <alignment horizontal="center" vertical="center" shrinkToFit="1"/>
    </xf>
    <xf numFmtId="0" fontId="13" fillId="0" borderId="0" xfId="3" applyFont="1" applyFill="1" applyBorder="1" applyAlignment="1">
      <alignment horizontal="center" vertical="center" shrinkToFit="1"/>
    </xf>
    <xf numFmtId="0" fontId="8" fillId="0" borderId="0" xfId="3" applyFont="1"/>
    <xf numFmtId="0" fontId="8" fillId="0" borderId="0" xfId="3" applyFont="1" applyBorder="1"/>
    <xf numFmtId="0" fontId="8" fillId="0" borderId="0" xfId="3" applyFont="1" applyBorder="1" applyAlignment="1">
      <alignment vertical="center"/>
    </xf>
    <xf numFmtId="165" fontId="14" fillId="0" borderId="0" xfId="3" applyNumberFormat="1" applyFont="1" applyBorder="1" applyAlignment="1">
      <alignment vertical="center"/>
    </xf>
    <xf numFmtId="0" fontId="2" fillId="0" borderId="0" xfId="1" applyFont="1" applyAlignment="1">
      <alignment horizontal="center" vertical="center"/>
    </xf>
    <xf numFmtId="0" fontId="2" fillId="0" borderId="0" xfId="1" applyFont="1" applyBorder="1" applyAlignment="1">
      <alignment horizontal="center" vertical="center" wrapText="1"/>
    </xf>
    <xf numFmtId="0" fontId="6" fillId="0" borderId="0" xfId="4" applyFont="1" applyBorder="1" applyAlignment="1">
      <alignment vertical="center"/>
    </xf>
    <xf numFmtId="0" fontId="16" fillId="0" borderId="4" xfId="4" applyFont="1" applyBorder="1" applyAlignment="1">
      <alignment horizontal="center" vertical="center" wrapText="1"/>
    </xf>
    <xf numFmtId="1" fontId="18" fillId="0" borderId="0" xfId="5" applyNumberFormat="1" applyFont="1" applyFill="1" applyBorder="1" applyAlignment="1">
      <alignment horizontal="center" vertical="center" shrinkToFit="1"/>
    </xf>
    <xf numFmtId="167" fontId="18" fillId="0" borderId="0" xfId="5" applyNumberFormat="1" applyFont="1" applyFill="1" applyBorder="1" applyAlignment="1">
      <alignment horizontal="center" vertical="center" shrinkToFit="1"/>
    </xf>
    <xf numFmtId="164" fontId="18" fillId="0" borderId="0" xfId="5" applyNumberFormat="1" applyFont="1" applyFill="1" applyBorder="1" applyAlignment="1">
      <alignment horizontal="center" vertical="center" shrinkToFit="1"/>
    </xf>
    <xf numFmtId="1" fontId="16" fillId="0" borderId="0" xfId="5" applyNumberFormat="1" applyFont="1" applyFill="1" applyBorder="1" applyAlignment="1">
      <alignment horizontal="center" vertical="center" wrapText="1"/>
    </xf>
    <xf numFmtId="0" fontId="8" fillId="0" borderId="0" xfId="3" applyFont="1" applyFill="1" applyBorder="1"/>
    <xf numFmtId="0" fontId="2" fillId="0" borderId="0" xfId="1" applyFont="1" applyAlignment="1">
      <alignment horizontal="center" vertical="center" wrapText="1"/>
    </xf>
    <xf numFmtId="0" fontId="16" fillId="0" borderId="10" xfId="4" applyFont="1" applyBorder="1" applyAlignment="1">
      <alignment horizontal="center" vertical="center" wrapText="1"/>
    </xf>
    <xf numFmtId="1" fontId="18" fillId="0" borderId="0" xfId="3" applyNumberFormat="1" applyFont="1" applyFill="1" applyBorder="1" applyAlignment="1">
      <alignment horizontal="center" vertical="center"/>
    </xf>
    <xf numFmtId="164" fontId="18" fillId="0" borderId="0" xfId="3" applyNumberFormat="1" applyFont="1" applyFill="1" applyBorder="1" applyAlignment="1">
      <alignment horizontal="center" vertical="center"/>
    </xf>
    <xf numFmtId="1" fontId="18" fillId="0" borderId="0" xfId="3" applyNumberFormat="1" applyFont="1" applyAlignment="1">
      <alignment horizontal="center" vertical="center"/>
    </xf>
    <xf numFmtId="0" fontId="14" fillId="0" borderId="0" xfId="1" applyFont="1" applyAlignment="1">
      <alignment horizontal="center" vertical="center" wrapText="1"/>
    </xf>
    <xf numFmtId="0" fontId="8" fillId="0" borderId="15" xfId="3" applyFont="1" applyBorder="1" applyAlignment="1">
      <alignment horizontal="left" shrinkToFit="1"/>
    </xf>
    <xf numFmtId="0" fontId="14" fillId="0" borderId="15" xfId="3" applyFont="1" applyBorder="1" applyAlignment="1">
      <alignment horizontal="center" vertical="center" wrapText="1" shrinkToFit="1"/>
    </xf>
    <xf numFmtId="0" fontId="6" fillId="0" borderId="15" xfId="3" applyFont="1" applyBorder="1" applyAlignment="1">
      <alignment vertical="center"/>
    </xf>
    <xf numFmtId="0" fontId="18" fillId="0" borderId="0" xfId="3" applyFont="1" applyFill="1" applyAlignment="1">
      <alignment horizontal="center" vertical="center" shrinkToFit="1"/>
    </xf>
    <xf numFmtId="0" fontId="9" fillId="0" borderId="0" xfId="3" applyFont="1" applyAlignment="1">
      <alignment shrinkToFit="1"/>
    </xf>
    <xf numFmtId="1" fontId="15" fillId="0" borderId="0" xfId="3" applyNumberFormat="1" applyFont="1" applyAlignment="1">
      <alignment horizontal="center"/>
    </xf>
    <xf numFmtId="0" fontId="15" fillId="0" borderId="0" xfId="3" applyFont="1" applyAlignment="1">
      <alignment horizontal="center"/>
    </xf>
    <xf numFmtId="164" fontId="15" fillId="0" borderId="0" xfId="3" applyNumberFormat="1" applyFont="1" applyAlignment="1">
      <alignment horizontal="center" vertical="center"/>
    </xf>
    <xf numFmtId="1" fontId="18" fillId="0" borderId="0" xfId="3" applyNumberFormat="1" applyFont="1" applyAlignment="1">
      <alignment horizontal="center"/>
    </xf>
    <xf numFmtId="0" fontId="8" fillId="0" borderId="15" xfId="3" applyFont="1" applyBorder="1" applyAlignment="1"/>
    <xf numFmtId="0" fontId="19" fillId="6" borderId="0" xfId="1" applyFont="1" applyFill="1" applyBorder="1" applyAlignment="1">
      <alignment horizontal="left" vertical="center" textRotation="90" shrinkToFit="1"/>
    </xf>
    <xf numFmtId="0" fontId="19" fillId="7" borderId="19" xfId="3" applyFont="1" applyFill="1" applyBorder="1" applyAlignment="1">
      <alignment horizontal="left" vertical="center" shrinkToFit="1"/>
    </xf>
    <xf numFmtId="0" fontId="19" fillId="8" borderId="19" xfId="3" applyFont="1" applyFill="1" applyBorder="1" applyAlignment="1">
      <alignment horizontal="center" vertical="center" wrapText="1" shrinkToFit="1"/>
    </xf>
    <xf numFmtId="0" fontId="20" fillId="8" borderId="19" xfId="3" applyFont="1" applyFill="1" applyBorder="1" applyAlignment="1">
      <alignment horizontal="center" vertical="center" wrapText="1"/>
    </xf>
    <xf numFmtId="0" fontId="19" fillId="9" borderId="0" xfId="3" applyFont="1" applyFill="1" applyBorder="1" applyAlignment="1">
      <alignment horizontal="center" vertical="center" shrinkToFit="1"/>
    </xf>
    <xf numFmtId="0" fontId="19" fillId="8" borderId="0" xfId="3" applyFont="1" applyFill="1" applyBorder="1" applyAlignment="1">
      <alignment horizontal="center" vertical="center" shrinkToFit="1"/>
    </xf>
    <xf numFmtId="1" fontId="19" fillId="8" borderId="0" xfId="3" applyNumberFormat="1" applyFont="1" applyFill="1" applyBorder="1" applyAlignment="1">
      <alignment horizontal="left" vertical="center" wrapText="1"/>
    </xf>
    <xf numFmtId="0" fontId="19" fillId="8" borderId="0" xfId="3" applyFont="1" applyFill="1" applyBorder="1" applyAlignment="1">
      <alignment horizontal="center" vertical="center" wrapText="1"/>
    </xf>
    <xf numFmtId="164" fontId="19" fillId="8" borderId="0" xfId="3" applyNumberFormat="1" applyFont="1" applyFill="1" applyBorder="1" applyAlignment="1">
      <alignment horizontal="center" vertical="center" wrapText="1"/>
    </xf>
    <xf numFmtId="1" fontId="19" fillId="8" borderId="0" xfId="3" applyNumberFormat="1" applyFont="1" applyFill="1" applyBorder="1" applyAlignment="1">
      <alignment horizontal="center" vertical="center" wrapText="1"/>
    </xf>
    <xf numFmtId="0" fontId="19" fillId="8" borderId="19" xfId="3" applyFont="1" applyFill="1" applyBorder="1" applyAlignment="1">
      <alignment horizontal="center" vertical="center" wrapText="1"/>
    </xf>
    <xf numFmtId="0" fontId="21" fillId="9" borderId="20" xfId="3" applyFont="1" applyFill="1" applyBorder="1" applyAlignment="1">
      <alignment horizontal="center" vertical="center" shrinkToFit="1"/>
    </xf>
    <xf numFmtId="0" fontId="21" fillId="9" borderId="21" xfId="3" applyFont="1" applyFill="1" applyBorder="1" applyAlignment="1">
      <alignment horizontal="center" vertical="center" shrinkToFit="1"/>
    </xf>
    <xf numFmtId="0" fontId="21" fillId="9" borderId="22" xfId="3" applyFont="1" applyFill="1" applyBorder="1" applyAlignment="1">
      <alignment horizontal="center" vertical="center" shrinkToFit="1"/>
    </xf>
    <xf numFmtId="0" fontId="8" fillId="0" borderId="0" xfId="3" applyFont="1" applyAlignment="1">
      <alignment horizontal="center" vertical="center"/>
    </xf>
    <xf numFmtId="0" fontId="5" fillId="0" borderId="23" xfId="1" applyFont="1" applyFill="1" applyBorder="1" applyAlignment="1">
      <alignment horizontal="center" vertical="center" shrinkToFit="1"/>
    </xf>
    <xf numFmtId="0" fontId="22" fillId="10" borderId="23" xfId="6" applyFont="1" applyFill="1" applyBorder="1" applyAlignment="1">
      <alignment horizontal="left" vertical="center" shrinkToFit="1"/>
    </xf>
    <xf numFmtId="0" fontId="5" fillId="0" borderId="23" xfId="3" applyFont="1" applyFill="1" applyBorder="1" applyAlignment="1">
      <alignment horizontal="center" vertical="center" wrapText="1" shrinkToFit="1"/>
    </xf>
    <xf numFmtId="0" fontId="5" fillId="11" borderId="23" xfId="7" applyFont="1" applyFill="1" applyBorder="1" applyAlignment="1">
      <alignment horizontal="left" vertical="center" shrinkToFit="1"/>
    </xf>
    <xf numFmtId="9" fontId="23" fillId="0" borderId="23" xfId="8" applyFont="1" applyFill="1" applyBorder="1" applyAlignment="1">
      <alignment horizontal="center" vertical="center" shrinkToFit="1"/>
    </xf>
    <xf numFmtId="171" fontId="5" fillId="0" borderId="23" xfId="9" applyNumberFormat="1" applyFont="1" applyFill="1" applyBorder="1" applyAlignment="1">
      <alignment vertical="center" shrinkToFit="1"/>
    </xf>
    <xf numFmtId="1" fontId="22" fillId="0" borderId="23" xfId="9" applyNumberFormat="1" applyFont="1" applyFill="1" applyBorder="1" applyAlignment="1">
      <alignment horizontal="center" vertical="center" shrinkToFit="1"/>
    </xf>
    <xf numFmtId="172" fontId="8" fillId="0" borderId="23" xfId="3" applyNumberFormat="1" applyFont="1" applyFill="1" applyBorder="1" applyAlignment="1">
      <alignment horizontal="center" vertical="center" shrinkToFit="1"/>
    </xf>
    <xf numFmtId="164" fontId="24" fillId="0" borderId="23" xfId="3" applyNumberFormat="1" applyFont="1" applyFill="1" applyBorder="1" applyAlignment="1">
      <alignment horizontal="center" vertical="center" shrinkToFit="1"/>
    </xf>
    <xf numFmtId="1" fontId="5" fillId="0" borderId="23" xfId="9" applyNumberFormat="1" applyFont="1" applyFill="1" applyBorder="1" applyAlignment="1">
      <alignment horizontal="center" vertical="center" shrinkToFit="1"/>
    </xf>
    <xf numFmtId="0" fontId="25" fillId="0" borderId="0" xfId="3" applyFont="1" applyFill="1" applyBorder="1" applyAlignment="1">
      <alignment horizontal="center" vertical="center"/>
    </xf>
    <xf numFmtId="0" fontId="24" fillId="0" borderId="0" xfId="3" applyFont="1" applyFill="1" applyBorder="1" applyAlignment="1">
      <alignment horizontal="center" vertical="center"/>
    </xf>
    <xf numFmtId="0" fontId="8" fillId="0" borderId="25" xfId="3" applyFont="1" applyFill="1" applyBorder="1" applyAlignment="1">
      <alignment vertical="center"/>
    </xf>
    <xf numFmtId="0" fontId="8" fillId="0" borderId="25" xfId="3" applyFont="1" applyBorder="1" applyAlignment="1">
      <alignment vertical="center"/>
    </xf>
    <xf numFmtId="0" fontId="24" fillId="0" borderId="25" xfId="3" applyFont="1" applyBorder="1" applyAlignment="1">
      <alignment vertical="center"/>
    </xf>
    <xf numFmtId="0" fontId="8" fillId="5" borderId="25" xfId="3" applyFont="1" applyFill="1" applyBorder="1" applyAlignment="1">
      <alignment vertical="center"/>
    </xf>
    <xf numFmtId="0" fontId="25" fillId="0" borderId="24" xfId="3" applyFont="1" applyFill="1" applyBorder="1" applyAlignment="1">
      <alignment horizontal="center" vertical="center"/>
    </xf>
    <xf numFmtId="0" fontId="24" fillId="0" borderId="24" xfId="3" applyFont="1" applyFill="1" applyBorder="1" applyAlignment="1">
      <alignment horizontal="center" vertical="center"/>
    </xf>
    <xf numFmtId="0" fontId="8" fillId="0" borderId="26" xfId="3" applyFont="1" applyFill="1" applyBorder="1" applyAlignment="1">
      <alignment vertical="center"/>
    </xf>
    <xf numFmtId="0" fontId="8" fillId="0" borderId="26" xfId="3" applyFont="1" applyBorder="1" applyAlignment="1">
      <alignment vertical="center"/>
    </xf>
    <xf numFmtId="0" fontId="8" fillId="5" borderId="26" xfId="3" applyFont="1" applyFill="1" applyBorder="1" applyAlignment="1">
      <alignment vertical="center"/>
    </xf>
    <xf numFmtId="0" fontId="8" fillId="0" borderId="0" xfId="3" applyFont="1" applyAlignment="1">
      <alignment vertical="center"/>
    </xf>
    <xf numFmtId="0" fontId="14" fillId="0" borderId="23" xfId="1" applyFont="1" applyFill="1" applyBorder="1" applyAlignment="1">
      <alignment horizontal="center" vertical="center" shrinkToFit="1"/>
    </xf>
    <xf numFmtId="0" fontId="8" fillId="0" borderId="23" xfId="1" applyFont="1" applyFill="1" applyBorder="1" applyAlignment="1">
      <alignment horizontal="center" vertical="center" shrinkToFit="1"/>
    </xf>
    <xf numFmtId="0" fontId="14" fillId="5" borderId="23" xfId="3" applyFont="1" applyFill="1" applyBorder="1" applyAlignment="1">
      <alignment horizontal="center" vertical="center" shrinkToFit="1"/>
    </xf>
    <xf numFmtId="0" fontId="14" fillId="0" borderId="23" xfId="3" applyFont="1" applyFill="1" applyBorder="1" applyAlignment="1">
      <alignment horizontal="center" vertical="center" wrapText="1" shrinkToFit="1"/>
    </xf>
    <xf numFmtId="0" fontId="14" fillId="5" borderId="23" xfId="6" applyFont="1" applyFill="1" applyBorder="1" applyAlignment="1">
      <alignment horizontal="left" vertical="center"/>
    </xf>
    <xf numFmtId="9" fontId="26" fillId="0" borderId="23" xfId="8" applyFont="1" applyFill="1" applyBorder="1" applyAlignment="1">
      <alignment horizontal="center" vertical="center" shrinkToFit="1"/>
    </xf>
    <xf numFmtId="171" fontId="14" fillId="0" borderId="23" xfId="9" applyNumberFormat="1" applyFont="1" applyFill="1" applyBorder="1" applyAlignment="1">
      <alignment vertical="center" shrinkToFit="1"/>
    </xf>
    <xf numFmtId="171" fontId="26" fillId="0" borderId="23" xfId="3" applyNumberFormat="1" applyFont="1" applyFill="1" applyBorder="1" applyAlignment="1">
      <alignment vertical="center" shrinkToFit="1"/>
    </xf>
    <xf numFmtId="1" fontId="24" fillId="0" borderId="23" xfId="3" applyNumberFormat="1" applyFont="1" applyFill="1" applyBorder="1" applyAlignment="1">
      <alignment horizontal="center" vertical="center" shrinkToFit="1"/>
    </xf>
    <xf numFmtId="1" fontId="26" fillId="0" borderId="23" xfId="3" applyNumberFormat="1" applyFont="1" applyFill="1" applyBorder="1" applyAlignment="1">
      <alignment horizontal="center" vertical="center" shrinkToFit="1"/>
    </xf>
    <xf numFmtId="1" fontId="8" fillId="0" borderId="23" xfId="9" applyNumberFormat="1" applyFont="1" applyFill="1" applyBorder="1" applyAlignment="1">
      <alignment horizontal="center" vertical="center" shrinkToFit="1"/>
    </xf>
    <xf numFmtId="1" fontId="14" fillId="0" borderId="23" xfId="9" applyNumberFormat="1" applyFont="1" applyFill="1" applyBorder="1" applyAlignment="1">
      <alignment horizontal="center" vertical="center" shrinkToFit="1"/>
    </xf>
    <xf numFmtId="0" fontId="8" fillId="5" borderId="26" xfId="3" applyFont="1" applyFill="1" applyBorder="1" applyAlignment="1">
      <alignment horizontal="right" vertical="center"/>
    </xf>
    <xf numFmtId="0" fontId="22" fillId="12" borderId="23" xfId="1" applyFont="1" applyFill="1" applyBorder="1" applyAlignment="1">
      <alignment horizontal="center" vertical="center" shrinkToFit="1"/>
    </xf>
    <xf numFmtId="0" fontId="5" fillId="5" borderId="23" xfId="3" applyFont="1" applyFill="1" applyBorder="1" applyAlignment="1">
      <alignment horizontal="left" vertical="center" shrinkToFit="1"/>
    </xf>
    <xf numFmtId="0" fontId="5" fillId="5" borderId="23" xfId="6" applyFont="1" applyFill="1" applyBorder="1" applyAlignment="1">
      <alignment horizontal="left" vertical="center"/>
    </xf>
    <xf numFmtId="171" fontId="23" fillId="0" borderId="23" xfId="3" applyNumberFormat="1" applyFont="1" applyFill="1" applyBorder="1" applyAlignment="1">
      <alignment vertical="center" shrinkToFit="1"/>
    </xf>
    <xf numFmtId="1" fontId="25" fillId="0" borderId="23" xfId="3" applyNumberFormat="1" applyFont="1" applyFill="1" applyBorder="1" applyAlignment="1">
      <alignment horizontal="center" vertical="center" shrinkToFit="1"/>
    </xf>
    <xf numFmtId="1" fontId="23" fillId="0" borderId="23" xfId="3" applyNumberFormat="1" applyFont="1" applyFill="1" applyBorder="1" applyAlignment="1">
      <alignment horizontal="center" vertical="center" shrinkToFit="1"/>
    </xf>
    <xf numFmtId="0" fontId="27" fillId="12" borderId="23" xfId="1" applyFont="1" applyFill="1" applyBorder="1" applyAlignment="1">
      <alignment horizontal="left" vertical="center"/>
    </xf>
    <xf numFmtId="1" fontId="3" fillId="0" borderId="23" xfId="1" applyNumberFormat="1" applyFont="1" applyFill="1" applyBorder="1" applyAlignment="1">
      <alignment horizontal="center" vertical="center"/>
    </xf>
    <xf numFmtId="0" fontId="8" fillId="0" borderId="23" xfId="3" applyFont="1" applyFill="1" applyBorder="1" applyAlignment="1">
      <alignment horizontal="left" shrinkToFit="1"/>
    </xf>
    <xf numFmtId="0" fontId="8" fillId="0" borderId="23" xfId="3" applyFont="1" applyFill="1" applyBorder="1" applyAlignment="1">
      <alignment horizontal="center" vertical="center" wrapText="1" shrinkToFit="1"/>
    </xf>
    <xf numFmtId="0" fontId="6" fillId="0" borderId="23" xfId="3" applyFont="1" applyFill="1" applyBorder="1" applyAlignment="1">
      <alignment horizontal="left" vertical="center" wrapText="1"/>
    </xf>
    <xf numFmtId="9" fontId="18" fillId="0" borderId="23" xfId="3" applyNumberFormat="1" applyFont="1" applyFill="1" applyBorder="1" applyAlignment="1">
      <alignment horizontal="center" vertical="center" shrinkToFit="1"/>
    </xf>
    <xf numFmtId="0" fontId="9" fillId="0" borderId="23" xfId="3" applyFont="1" applyFill="1" applyBorder="1" applyAlignment="1">
      <alignment shrinkToFit="1"/>
    </xf>
    <xf numFmtId="1" fontId="15" fillId="0" borderId="23" xfId="3" applyNumberFormat="1" applyFont="1" applyFill="1" applyBorder="1" applyAlignment="1">
      <alignment horizontal="center" shrinkToFit="1"/>
    </xf>
    <xf numFmtId="0" fontId="15" fillId="0" borderId="23" xfId="3" applyFont="1" applyFill="1" applyBorder="1" applyAlignment="1">
      <alignment horizontal="center" shrinkToFit="1"/>
    </xf>
    <xf numFmtId="164" fontId="15" fillId="0" borderId="23" xfId="3" applyNumberFormat="1" applyFont="1" applyFill="1" applyBorder="1" applyAlignment="1">
      <alignment horizontal="center" vertical="center" shrinkToFit="1"/>
    </xf>
    <xf numFmtId="1" fontId="18" fillId="0" borderId="23" xfId="3" applyNumberFormat="1" applyFont="1" applyFill="1" applyBorder="1" applyAlignment="1">
      <alignment horizontal="center" shrinkToFit="1"/>
    </xf>
    <xf numFmtId="0" fontId="24" fillId="13" borderId="24" xfId="3" applyFont="1" applyFill="1" applyBorder="1" applyAlignment="1">
      <alignment horizontal="center" vertical="center"/>
    </xf>
    <xf numFmtId="0" fontId="8" fillId="13" borderId="26" xfId="3" applyFont="1" applyFill="1" applyBorder="1" applyAlignment="1">
      <alignment vertical="center"/>
    </xf>
    <xf numFmtId="0" fontId="3" fillId="0" borderId="0" xfId="1" applyFont="1" applyAlignment="1">
      <alignment horizontal="center" vertical="center" wrapText="1"/>
    </xf>
    <xf numFmtId="1" fontId="29" fillId="13" borderId="28" xfId="3" applyNumberFormat="1" applyFont="1" applyFill="1" applyBorder="1" applyAlignment="1">
      <alignment horizontal="center" vertical="center" shrinkToFit="1"/>
    </xf>
    <xf numFmtId="170" fontId="29" fillId="13" borderId="28" xfId="3" applyNumberFormat="1" applyFont="1" applyFill="1" applyBorder="1" applyAlignment="1">
      <alignment horizontal="center" vertical="center" shrinkToFit="1"/>
    </xf>
    <xf numFmtId="164" fontId="29" fillId="13" borderId="28" xfId="3" applyNumberFormat="1" applyFont="1" applyFill="1" applyBorder="1" applyAlignment="1">
      <alignment horizontal="center" vertical="center" shrinkToFit="1"/>
    </xf>
    <xf numFmtId="1" fontId="30" fillId="13" borderId="28" xfId="3" applyNumberFormat="1" applyFont="1" applyFill="1" applyBorder="1" applyAlignment="1">
      <alignment horizontal="center" vertical="center" shrinkToFit="1"/>
    </xf>
    <xf numFmtId="0" fontId="8" fillId="0" borderId="0" xfId="3" applyFont="1" applyAlignment="1">
      <alignment horizontal="right" vertical="center"/>
    </xf>
    <xf numFmtId="0" fontId="3" fillId="0" borderId="0" xfId="1" applyFont="1" applyAlignment="1">
      <alignment horizontal="center" vertical="center"/>
    </xf>
    <xf numFmtId="0" fontId="8" fillId="0" borderId="0" xfId="3" applyFont="1" applyAlignment="1">
      <alignment horizontal="left" shrinkToFit="1"/>
    </xf>
    <xf numFmtId="0" fontId="14" fillId="0" borderId="0" xfId="3" applyFont="1" applyAlignment="1">
      <alignment horizontal="center" vertical="center" wrapText="1" shrinkToFit="1"/>
    </xf>
    <xf numFmtId="0" fontId="6" fillId="0" borderId="0" xfId="3" applyFont="1" applyAlignment="1">
      <alignment vertical="center"/>
    </xf>
    <xf numFmtId="1" fontId="15" fillId="0" borderId="0" xfId="3" applyNumberFormat="1" applyFont="1" applyAlignment="1">
      <alignment horizontal="center" shrinkToFit="1"/>
    </xf>
    <xf numFmtId="0" fontId="15" fillId="0" borderId="0" xfId="3" applyFont="1" applyAlignment="1">
      <alignment horizontal="center" shrinkToFit="1"/>
    </xf>
    <xf numFmtId="164" fontId="15" fillId="0" borderId="0" xfId="3" applyNumberFormat="1" applyFont="1" applyAlignment="1">
      <alignment horizontal="center" vertical="center" shrinkToFit="1"/>
    </xf>
    <xf numFmtId="1" fontId="18" fillId="0" borderId="0" xfId="3" applyNumberFormat="1" applyFont="1" applyAlignment="1">
      <alignment horizontal="center" shrinkToFit="1"/>
    </xf>
    <xf numFmtId="0" fontId="31" fillId="0" borderId="0" xfId="3" applyFont="1" applyAlignment="1">
      <alignment vertical="center"/>
    </xf>
    <xf numFmtId="0" fontId="10" fillId="0" borderId="0" xfId="3" applyFont="1" applyAlignment="1">
      <alignment shrinkToFit="1"/>
    </xf>
    <xf numFmtId="1" fontId="32" fillId="0" borderId="0" xfId="3" applyNumberFormat="1" applyFont="1" applyAlignment="1">
      <alignment horizontal="center" shrinkToFit="1"/>
    </xf>
    <xf numFmtId="0" fontId="32" fillId="0" borderId="0" xfId="3" applyFont="1" applyAlignment="1">
      <alignment horizontal="center" shrinkToFit="1"/>
    </xf>
    <xf numFmtId="164" fontId="32" fillId="0" borderId="0" xfId="3" applyNumberFormat="1" applyFont="1" applyAlignment="1">
      <alignment horizontal="center" vertical="center" shrinkToFit="1"/>
    </xf>
    <xf numFmtId="1" fontId="33" fillId="0" borderId="0" xfId="3" applyNumberFormat="1" applyFont="1" applyAlignment="1">
      <alignment horizontal="center" shrinkToFit="1"/>
    </xf>
    <xf numFmtId="0" fontId="31" fillId="0" borderId="0" xfId="10" applyFont="1" applyAlignment="1" applyProtection="1">
      <alignment vertical="center"/>
    </xf>
    <xf numFmtId="0" fontId="38" fillId="0" borderId="4" xfId="3" applyFont="1" applyFill="1" applyBorder="1" applyAlignment="1">
      <alignment horizontal="center" vertical="center" textRotation="90" shrinkToFit="1"/>
    </xf>
    <xf numFmtId="0" fontId="38" fillId="0" borderId="8" xfId="3" applyFont="1" applyFill="1" applyBorder="1" applyAlignment="1">
      <alignment horizontal="center" vertical="center" textRotation="90" shrinkToFit="1"/>
    </xf>
    <xf numFmtId="0" fontId="38" fillId="0" borderId="9" xfId="3" applyFont="1" applyFill="1" applyBorder="1" applyAlignment="1">
      <alignment horizontal="center" vertical="center" textRotation="90" shrinkToFit="1"/>
    </xf>
    <xf numFmtId="169" fontId="35" fillId="5" borderId="16" xfId="3" applyNumberFormat="1" applyFont="1" applyFill="1" applyBorder="1" applyAlignment="1">
      <alignment horizontal="center" vertical="center" shrinkToFit="1"/>
    </xf>
    <xf numFmtId="169" fontId="35" fillId="5" borderId="17" xfId="3" applyNumberFormat="1" applyFont="1" applyFill="1" applyBorder="1" applyAlignment="1">
      <alignment horizontal="center" vertical="center" shrinkToFit="1"/>
    </xf>
    <xf numFmtId="169" fontId="35" fillId="5" borderId="18" xfId="3" applyNumberFormat="1" applyFont="1" applyFill="1" applyBorder="1" applyAlignment="1">
      <alignment horizontal="center" vertical="center" shrinkToFit="1"/>
    </xf>
    <xf numFmtId="169" fontId="35" fillId="5" borderId="13" xfId="3" applyNumberFormat="1" applyFont="1" applyFill="1" applyBorder="1" applyAlignment="1">
      <alignment horizontal="center" vertical="center" shrinkToFit="1"/>
    </xf>
    <xf numFmtId="169" fontId="35" fillId="5" borderId="0" xfId="3" applyNumberFormat="1" applyFont="1" applyFill="1" applyBorder="1" applyAlignment="1">
      <alignment horizontal="center" vertical="center" shrinkToFit="1"/>
    </xf>
    <xf numFmtId="169" fontId="35" fillId="5" borderId="14" xfId="3" applyNumberFormat="1" applyFont="1" applyFill="1" applyBorder="1" applyAlignment="1">
      <alignment horizontal="center" vertical="center" shrinkToFit="1"/>
    </xf>
    <xf numFmtId="168" fontId="18" fillId="0" borderId="13" xfId="3" applyNumberFormat="1" applyFont="1" applyFill="1" applyBorder="1" applyAlignment="1">
      <alignment horizontal="center" vertical="center" shrinkToFit="1"/>
    </xf>
    <xf numFmtId="168" fontId="18" fillId="0" borderId="0" xfId="3" applyNumberFormat="1" applyFont="1" applyFill="1" applyBorder="1" applyAlignment="1">
      <alignment horizontal="center" vertical="center" shrinkToFit="1"/>
    </xf>
    <xf numFmtId="168" fontId="18" fillId="0" borderId="14" xfId="3" applyNumberFormat="1" applyFont="1" applyFill="1" applyBorder="1" applyAlignment="1">
      <alignment horizontal="center" vertical="center" shrinkToFit="1"/>
    </xf>
    <xf numFmtId="0" fontId="28" fillId="13" borderId="27" xfId="3" applyFont="1" applyFill="1" applyBorder="1" applyAlignment="1">
      <alignment horizontal="left" vertical="center" shrinkToFit="1"/>
    </xf>
    <xf numFmtId="9" fontId="15" fillId="0" borderId="2" xfId="3" applyNumberFormat="1" applyFont="1" applyBorder="1" applyAlignment="1">
      <alignment horizontal="center" vertical="center" shrinkToFit="1"/>
    </xf>
    <xf numFmtId="9" fontId="15" fillId="0" borderId="3" xfId="3" applyNumberFormat="1" applyFont="1" applyBorder="1" applyAlignment="1">
      <alignment horizontal="center" vertical="center" shrinkToFit="1"/>
    </xf>
    <xf numFmtId="167" fontId="17" fillId="3" borderId="6" xfId="5" applyNumberFormat="1" applyFont="1" applyFill="1" applyBorder="1" applyAlignment="1">
      <alignment horizontal="center" vertical="center" shrinkToFit="1"/>
    </xf>
    <xf numFmtId="167" fontId="17" fillId="3" borderId="7" xfId="5" applyNumberFormat="1" applyFont="1" applyFill="1" applyBorder="1" applyAlignment="1">
      <alignment horizontal="center" vertical="center" shrinkToFit="1"/>
    </xf>
    <xf numFmtId="1" fontId="17" fillId="4" borderId="11" xfId="3" applyNumberFormat="1" applyFont="1" applyFill="1" applyBorder="1" applyAlignment="1">
      <alignment horizontal="center" vertical="center" shrinkToFit="1"/>
    </xf>
    <xf numFmtId="1" fontId="17" fillId="4" borderId="12" xfId="3" applyNumberFormat="1" applyFont="1" applyFill="1" applyBorder="1" applyAlignment="1">
      <alignment horizontal="center" vertical="center" shrinkToFit="1"/>
    </xf>
    <xf numFmtId="0" fontId="8" fillId="0" borderId="0" xfId="3" applyFont="1" applyBorder="1" applyAlignment="1">
      <alignment horizontal="center" vertical="center"/>
    </xf>
    <xf numFmtId="9" fontId="15" fillId="0" borderId="1" xfId="3" applyNumberFormat="1" applyFont="1" applyBorder="1" applyAlignment="1">
      <alignment horizontal="center" vertical="center" shrinkToFit="1"/>
    </xf>
    <xf numFmtId="14" fontId="35" fillId="5" borderId="16" xfId="3" applyNumberFormat="1" applyFont="1" applyFill="1" applyBorder="1" applyAlignment="1">
      <alignment horizontal="center" vertical="center" shrinkToFit="1"/>
    </xf>
    <xf numFmtId="9" fontId="15" fillId="0" borderId="0" xfId="3" applyNumberFormat="1" applyFont="1" applyBorder="1" applyAlignment="1">
      <alignment horizontal="center" vertical="center" shrinkToFit="1"/>
    </xf>
    <xf numFmtId="0" fontId="39" fillId="0" borderId="0" xfId="3" applyFont="1" applyFill="1" applyBorder="1" applyAlignment="1">
      <alignment horizontal="center" vertical="center" shrinkToFit="1"/>
    </xf>
  </cellXfs>
  <cellStyles count="11">
    <cellStyle name="Date" xfId="9" xr:uid="{00000000-0005-0000-0000-000000000000}"/>
    <cellStyle name="Heading 1 2" xfId="2" xr:uid="{00000000-0005-0000-0000-000001000000}"/>
    <cellStyle name="Heading 3 2" xfId="4" xr:uid="{00000000-0005-0000-0000-000002000000}"/>
    <cellStyle name="Hyperlink" xfId="10" builtinId="8"/>
    <cellStyle name="Name" xfId="7" xr:uid="{00000000-0005-0000-0000-000004000000}"/>
    <cellStyle name="Normal" xfId="0" builtinId="0"/>
    <cellStyle name="Normal 2" xfId="3" xr:uid="{00000000-0005-0000-0000-000006000000}"/>
    <cellStyle name="Percent 2" xfId="8" xr:uid="{00000000-0005-0000-0000-000007000000}"/>
    <cellStyle name="Project Start" xfId="5" xr:uid="{00000000-0005-0000-0000-000008000000}"/>
    <cellStyle name="Task" xfId="6" xr:uid="{00000000-0005-0000-0000-000009000000}"/>
    <cellStyle name="zHiddenText" xfId="1" xr:uid="{00000000-0005-0000-0000-00000A000000}"/>
  </cellStyles>
  <dxfs count="160">
    <dxf>
      <font>
        <b/>
        <i/>
        <color theme="0"/>
      </font>
      <fill>
        <patternFill>
          <bgColor rgb="FF00B050"/>
        </patternFill>
      </fill>
    </dxf>
    <dxf>
      <font>
        <b/>
        <i val="0"/>
        <color theme="0"/>
      </font>
      <fill>
        <patternFill>
          <bgColor rgb="FFFF0000"/>
        </patternFill>
      </fill>
    </dxf>
    <dxf>
      <font>
        <b/>
        <i val="0"/>
        <color theme="1"/>
      </font>
      <fill>
        <patternFill>
          <bgColor rgb="FF92D050"/>
        </patternFill>
      </fill>
    </dxf>
    <dxf>
      <fill>
        <gradientFill degree="90">
          <stop position="0">
            <color theme="0"/>
          </stop>
          <stop position="1">
            <color rgb="FFFFFF00"/>
          </stop>
        </gradientFill>
      </fill>
    </dxf>
    <dxf>
      <fill>
        <gradientFill type="path" left="0.5" right="0.5" top="0.5" bottom="0.5">
          <stop position="0">
            <color theme="0"/>
          </stop>
          <stop position="1">
            <color theme="4"/>
          </stop>
        </gradientFill>
      </fill>
    </dxf>
    <dxf>
      <fill>
        <patternFill>
          <bgColor rgb="FFFFC000"/>
        </patternFill>
      </fill>
    </dxf>
    <dxf>
      <fill>
        <patternFill>
          <bgColor theme="0" tint="-0.24994659260841701"/>
        </patternFill>
      </fill>
    </dxf>
    <dxf>
      <fill>
        <patternFill>
          <bgColor rgb="FF92D050"/>
        </patternFill>
      </fill>
    </dxf>
    <dxf>
      <fill>
        <patternFill>
          <bgColor theme="0" tint="-4.9989318521683403E-2"/>
        </patternFill>
      </fill>
    </dxf>
    <dxf>
      <font>
        <color theme="0"/>
      </font>
      <fill>
        <patternFill>
          <bgColor theme="7" tint="-0.24994659260841701"/>
        </patternFill>
      </fill>
    </dxf>
    <dxf>
      <font>
        <color theme="1"/>
      </font>
      <fill>
        <patternFill>
          <bgColor rgb="FFFF0000"/>
        </patternFill>
      </fill>
    </dxf>
    <dxf>
      <fill>
        <patternFill>
          <bgColor rgb="FF00B050"/>
        </patternFill>
      </fill>
    </dxf>
    <dxf>
      <fill>
        <patternFill>
          <bgColor rgb="FF00B0F0"/>
        </patternFill>
      </fill>
    </dxf>
    <dxf>
      <fill>
        <patternFill>
          <bgColor theme="6" tint="0.39994506668294322"/>
        </patternFill>
      </fill>
    </dxf>
    <dxf>
      <fill>
        <patternFill>
          <bgColor rgb="FFFFC000"/>
        </patternFill>
      </fill>
    </dxf>
    <dxf>
      <fill>
        <gradientFill type="path" left="0.5" right="0.5" top="0.5" bottom="0.5">
          <stop position="0">
            <color theme="0"/>
          </stop>
          <stop position="1">
            <color rgb="FFFFFF00"/>
          </stop>
        </gradientFill>
      </fill>
    </dxf>
    <dxf>
      <fill>
        <patternFill>
          <bgColor rgb="FFFFFF00"/>
        </patternFill>
      </fill>
    </dxf>
    <dxf>
      <fill>
        <gradientFill type="path" left="0.5" right="0.5" top="0.5" bottom="0.5">
          <stop position="0">
            <color rgb="FF00B050"/>
          </stop>
          <stop position="1">
            <color theme="0"/>
          </stop>
        </gradientFill>
      </fill>
    </dxf>
    <dxf>
      <fill>
        <gradientFill type="path" left="0.5" right="0.5" top="0.5" bottom="0.5">
          <stop position="0">
            <color rgb="FFFFFF00"/>
          </stop>
          <stop position="1">
            <color rgb="FF00B050"/>
          </stop>
        </gradient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00B0F0"/>
        </patternFill>
      </fill>
    </dxf>
    <dxf>
      <fill>
        <patternFill>
          <bgColor rgb="FFFF0000"/>
        </patternFill>
      </fill>
    </dxf>
    <dxf>
      <font>
        <b/>
        <i val="0"/>
        <strike val="0"/>
        <color theme="0"/>
      </font>
      <fill>
        <patternFill>
          <bgColor theme="1"/>
        </patternFill>
      </fill>
    </dxf>
    <dxf>
      <font>
        <b/>
        <i/>
        <color theme="0"/>
      </font>
      <fill>
        <patternFill>
          <bgColor rgb="FF00B050"/>
        </patternFill>
      </fill>
    </dxf>
    <dxf>
      <fill>
        <patternFill>
          <bgColor theme="0" tint="-0.34998626667073579"/>
        </patternFill>
      </fill>
    </dxf>
    <dxf>
      <font>
        <color theme="0"/>
      </font>
      <fill>
        <patternFill>
          <bgColor rgb="FFFF0000"/>
        </patternFill>
      </fill>
    </dxf>
    <dxf>
      <font>
        <b/>
        <i val="0"/>
        <color theme="0"/>
      </font>
      <fill>
        <patternFill>
          <bgColor rgb="FFFF0000"/>
        </patternFill>
      </fill>
    </dxf>
    <dxf>
      <font>
        <b/>
        <i val="0"/>
        <color theme="1"/>
      </font>
      <fill>
        <patternFill>
          <bgColor rgb="FF92D050"/>
        </patternFill>
      </fill>
    </dxf>
    <dxf>
      <fill>
        <gradientFill degree="90">
          <stop position="0">
            <color theme="0"/>
          </stop>
          <stop position="1">
            <color rgb="FFFFFF00"/>
          </stop>
        </gradientFill>
      </fill>
    </dxf>
    <dxf>
      <fill>
        <gradientFill type="path" left="0.5" right="0.5" top="0.5" bottom="0.5">
          <stop position="0">
            <color theme="0"/>
          </stop>
          <stop position="1">
            <color theme="4"/>
          </stop>
        </gradientFill>
      </fill>
    </dxf>
    <dxf>
      <fill>
        <patternFill>
          <bgColor rgb="FFFFC000"/>
        </patternFill>
      </fill>
    </dxf>
    <dxf>
      <fill>
        <patternFill>
          <bgColor theme="0" tint="-0.24994659260841701"/>
        </patternFill>
      </fill>
    </dxf>
    <dxf>
      <fill>
        <patternFill>
          <bgColor rgb="FF92D050"/>
        </patternFill>
      </fill>
    </dxf>
    <dxf>
      <fill>
        <patternFill>
          <bgColor theme="0" tint="-4.9989318521683403E-2"/>
        </patternFill>
      </fill>
    </dxf>
    <dxf>
      <font>
        <color theme="0"/>
      </font>
      <fill>
        <patternFill>
          <bgColor theme="7" tint="-0.24994659260841701"/>
        </patternFill>
      </fill>
    </dxf>
    <dxf>
      <font>
        <color theme="1"/>
      </font>
      <fill>
        <patternFill>
          <bgColor rgb="FFFF0000"/>
        </patternFill>
      </fill>
    </dxf>
    <dxf>
      <fill>
        <patternFill>
          <bgColor rgb="FF00B050"/>
        </patternFill>
      </fill>
    </dxf>
    <dxf>
      <fill>
        <patternFill>
          <bgColor rgb="FF00B0F0"/>
        </patternFill>
      </fill>
    </dxf>
    <dxf>
      <fill>
        <patternFill>
          <bgColor theme="6" tint="0.39994506668294322"/>
        </patternFill>
      </fill>
    </dxf>
    <dxf>
      <fill>
        <patternFill>
          <bgColor rgb="FFFFC000"/>
        </patternFill>
      </fill>
    </dxf>
    <dxf>
      <fill>
        <gradientFill type="path" left="0.5" right="0.5" top="0.5" bottom="0.5">
          <stop position="0">
            <color theme="0"/>
          </stop>
          <stop position="1">
            <color rgb="FFFFFF00"/>
          </stop>
        </gradientFill>
      </fill>
    </dxf>
    <dxf>
      <fill>
        <patternFill>
          <bgColor rgb="FFFFFF00"/>
        </patternFill>
      </fill>
    </dxf>
    <dxf>
      <fill>
        <gradientFill type="path" left="0.5" right="0.5" top="0.5" bottom="0.5">
          <stop position="0">
            <color rgb="FF00B050"/>
          </stop>
          <stop position="1">
            <color theme="0"/>
          </stop>
        </gradientFill>
      </fill>
    </dxf>
    <dxf>
      <fill>
        <gradientFill type="path" left="0.5" right="0.5" top="0.5" bottom="0.5">
          <stop position="0">
            <color rgb="FFFFFF00"/>
          </stop>
          <stop position="1">
            <color rgb="FF00B050"/>
          </stop>
        </gradient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00B0F0"/>
        </patternFill>
      </fill>
    </dxf>
    <dxf>
      <fill>
        <patternFill>
          <bgColor rgb="FFFF0000"/>
        </patternFill>
      </fill>
    </dxf>
    <dxf>
      <font>
        <b/>
        <i val="0"/>
        <strike val="0"/>
        <color theme="0"/>
      </font>
      <fill>
        <patternFill>
          <bgColor theme="1"/>
        </patternFill>
      </fill>
    </dxf>
    <dxf>
      <font>
        <b/>
        <i/>
        <color theme="0"/>
      </font>
      <fill>
        <patternFill>
          <bgColor rgb="FF00B050"/>
        </patternFill>
      </fill>
    </dxf>
    <dxf>
      <fill>
        <patternFill>
          <bgColor theme="0" tint="-0.34998626667073579"/>
        </patternFill>
      </fill>
    </dxf>
    <dxf>
      <font>
        <color theme="0"/>
      </font>
      <fill>
        <patternFill>
          <bgColor rgb="FFFF0000"/>
        </patternFill>
      </fill>
    </dxf>
    <dxf>
      <font>
        <b/>
        <i val="0"/>
        <color theme="0"/>
      </font>
      <fill>
        <patternFill>
          <bgColor rgb="FFFF0000"/>
        </patternFill>
      </fill>
    </dxf>
    <dxf>
      <font>
        <b/>
        <i val="0"/>
        <color theme="1"/>
      </font>
      <fill>
        <patternFill>
          <bgColor rgb="FF92D050"/>
        </patternFill>
      </fill>
    </dxf>
    <dxf>
      <fill>
        <gradientFill degree="90">
          <stop position="0">
            <color theme="0"/>
          </stop>
          <stop position="1">
            <color rgb="FFFFFF00"/>
          </stop>
        </gradientFill>
      </fill>
    </dxf>
    <dxf>
      <fill>
        <gradientFill type="path" left="0.5" right="0.5" top="0.5" bottom="0.5">
          <stop position="0">
            <color theme="0"/>
          </stop>
          <stop position="1">
            <color theme="4"/>
          </stop>
        </gradientFill>
      </fill>
    </dxf>
    <dxf>
      <fill>
        <patternFill>
          <bgColor rgb="FFFFC000"/>
        </patternFill>
      </fill>
    </dxf>
    <dxf>
      <fill>
        <patternFill>
          <bgColor theme="0" tint="-0.24994659260841701"/>
        </patternFill>
      </fill>
    </dxf>
    <dxf>
      <fill>
        <patternFill>
          <bgColor rgb="FF92D050"/>
        </patternFill>
      </fill>
    </dxf>
    <dxf>
      <fill>
        <patternFill>
          <bgColor theme="0" tint="-4.9989318521683403E-2"/>
        </patternFill>
      </fill>
    </dxf>
    <dxf>
      <font>
        <color theme="0"/>
      </font>
      <fill>
        <patternFill>
          <bgColor theme="7" tint="-0.24994659260841701"/>
        </patternFill>
      </fill>
    </dxf>
    <dxf>
      <font>
        <color theme="1"/>
      </font>
      <fill>
        <patternFill>
          <bgColor rgb="FFFF0000"/>
        </patternFill>
      </fill>
    </dxf>
    <dxf>
      <fill>
        <patternFill>
          <bgColor rgb="FF00B050"/>
        </patternFill>
      </fill>
    </dxf>
    <dxf>
      <fill>
        <patternFill>
          <bgColor rgb="FF00B0F0"/>
        </patternFill>
      </fill>
    </dxf>
    <dxf>
      <fill>
        <patternFill>
          <bgColor theme="6" tint="0.39994506668294322"/>
        </patternFill>
      </fill>
    </dxf>
    <dxf>
      <fill>
        <patternFill>
          <bgColor rgb="FFFFC000"/>
        </patternFill>
      </fill>
    </dxf>
    <dxf>
      <fill>
        <gradientFill type="path" left="0.5" right="0.5" top="0.5" bottom="0.5">
          <stop position="0">
            <color theme="0"/>
          </stop>
          <stop position="1">
            <color rgb="FFFFFF00"/>
          </stop>
        </gradientFill>
      </fill>
    </dxf>
    <dxf>
      <fill>
        <patternFill>
          <bgColor rgb="FFFFFF00"/>
        </patternFill>
      </fill>
    </dxf>
    <dxf>
      <fill>
        <gradientFill type="path" left="0.5" right="0.5" top="0.5" bottom="0.5">
          <stop position="0">
            <color rgb="FF00B050"/>
          </stop>
          <stop position="1">
            <color theme="0"/>
          </stop>
        </gradientFill>
      </fill>
    </dxf>
    <dxf>
      <fill>
        <gradientFill type="path" left="0.5" right="0.5" top="0.5" bottom="0.5">
          <stop position="0">
            <color rgb="FFFFFF00"/>
          </stop>
          <stop position="1">
            <color rgb="FF00B050"/>
          </stop>
        </gradient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00B0F0"/>
        </patternFill>
      </fill>
    </dxf>
    <dxf>
      <fill>
        <patternFill>
          <bgColor rgb="FFFF0000"/>
        </patternFill>
      </fill>
    </dxf>
    <dxf>
      <font>
        <b/>
        <i val="0"/>
        <strike val="0"/>
        <color theme="0"/>
      </font>
      <fill>
        <patternFill>
          <bgColor theme="1"/>
        </patternFill>
      </fill>
    </dxf>
    <dxf>
      <font>
        <b/>
        <i/>
        <color theme="0"/>
      </font>
      <fill>
        <patternFill>
          <bgColor rgb="FF00B050"/>
        </patternFill>
      </fill>
    </dxf>
    <dxf>
      <fill>
        <patternFill>
          <bgColor theme="0" tint="-0.34998626667073579"/>
        </patternFill>
      </fill>
    </dxf>
    <dxf>
      <font>
        <color theme="0"/>
      </font>
      <fill>
        <patternFill>
          <bgColor rgb="FFFF0000"/>
        </patternFill>
      </fill>
    </dxf>
    <dxf>
      <font>
        <b/>
        <i val="0"/>
        <color theme="0"/>
      </font>
      <fill>
        <patternFill>
          <bgColor rgb="FFFF0000"/>
        </patternFill>
      </fill>
    </dxf>
    <dxf>
      <font>
        <b/>
        <i val="0"/>
        <color theme="1"/>
      </font>
      <fill>
        <patternFill>
          <bgColor rgb="FF92D050"/>
        </patternFill>
      </fill>
    </dxf>
    <dxf>
      <fill>
        <patternFill>
          <bgColor rgb="FF00B050"/>
        </patternFill>
      </fill>
    </dxf>
    <dxf>
      <fill>
        <gradientFill degree="180">
          <stop position="0">
            <color rgb="FFFFFF99"/>
          </stop>
          <stop position="1">
            <color rgb="FF00B050"/>
          </stop>
        </gradientFill>
      </fill>
    </dxf>
    <dxf>
      <fill>
        <gradientFill>
          <stop position="0">
            <color rgb="FF00B050"/>
          </stop>
          <stop position="1">
            <color rgb="FFFF0000"/>
          </stop>
        </gradientFill>
      </fill>
    </dxf>
    <dxf>
      <fill>
        <patternFill>
          <bgColor rgb="FFFF0000"/>
        </patternFill>
      </fill>
    </dxf>
    <dxf>
      <fill>
        <gradientFill degree="90">
          <stop position="0">
            <color theme="0"/>
          </stop>
          <stop position="1">
            <color rgb="FFFFFF00"/>
          </stop>
        </gradientFill>
      </fill>
    </dxf>
    <dxf>
      <fill>
        <patternFill>
          <bgColor rgb="FF00B050"/>
        </patternFill>
      </fill>
    </dxf>
    <dxf>
      <fill>
        <gradientFill type="path" left="0.5" right="0.5" top="0.5" bottom="0.5">
          <stop position="0">
            <color rgb="FFFFFF00"/>
          </stop>
          <stop position="1">
            <color rgb="FF00B050"/>
          </stop>
        </gradientFill>
      </fill>
    </dxf>
    <dxf>
      <fill>
        <gradientFill type="path" left="0.5" right="0.5" top="0.5" bottom="0.5">
          <stop position="0">
            <color rgb="FF00B050"/>
          </stop>
          <stop position="1">
            <color theme="0"/>
          </stop>
        </gradientFill>
      </fill>
    </dxf>
    <dxf>
      <fill>
        <gradientFill degree="90">
          <stop position="0">
            <color theme="0"/>
          </stop>
          <stop position="1">
            <color rgb="FFFFFF00"/>
          </stop>
        </gradientFill>
      </fill>
    </dxf>
    <dxf>
      <fill>
        <gradientFill type="path" left="0.5" right="0.5" top="0.5" bottom="0.5">
          <stop position="0">
            <color theme="0"/>
          </stop>
          <stop position="1">
            <color theme="4"/>
          </stop>
        </gradientFill>
      </fill>
    </dxf>
    <dxf>
      <fill>
        <patternFill>
          <bgColor rgb="FFFFC000"/>
        </patternFill>
      </fill>
    </dxf>
    <dxf>
      <fill>
        <patternFill>
          <bgColor theme="0" tint="-0.24994659260841701"/>
        </patternFill>
      </fill>
    </dxf>
    <dxf>
      <fill>
        <patternFill>
          <bgColor rgb="FF92D050"/>
        </patternFill>
      </fill>
    </dxf>
    <dxf>
      <fill>
        <patternFill>
          <bgColor theme="0" tint="-4.9989318521683403E-2"/>
        </patternFill>
      </fill>
    </dxf>
    <dxf>
      <font>
        <color theme="0"/>
      </font>
      <fill>
        <patternFill>
          <bgColor theme="7" tint="-0.24994659260841701"/>
        </patternFill>
      </fill>
    </dxf>
    <dxf>
      <font>
        <color theme="1"/>
      </font>
      <fill>
        <patternFill>
          <bgColor rgb="FFFF0000"/>
        </patternFill>
      </fill>
    </dxf>
    <dxf>
      <fill>
        <patternFill>
          <bgColor rgb="FF00B050"/>
        </patternFill>
      </fill>
    </dxf>
    <dxf>
      <fill>
        <patternFill>
          <bgColor rgb="FF00B0F0"/>
        </patternFill>
      </fill>
    </dxf>
    <dxf>
      <fill>
        <patternFill>
          <bgColor theme="6" tint="0.39994506668294322"/>
        </patternFill>
      </fill>
    </dxf>
    <dxf>
      <fill>
        <patternFill>
          <bgColor rgb="FFFFC000"/>
        </patternFill>
      </fill>
    </dxf>
    <dxf>
      <fill>
        <gradientFill type="path" left="0.5" right="0.5" top="0.5" bottom="0.5">
          <stop position="0">
            <color theme="0"/>
          </stop>
          <stop position="1">
            <color rgb="FFFFFF00"/>
          </stop>
        </gradientFill>
      </fill>
    </dxf>
    <dxf>
      <fill>
        <patternFill>
          <bgColor rgb="FFFFFF00"/>
        </patternFill>
      </fill>
    </dxf>
    <dxf>
      <fill>
        <gradientFill type="path" left="0.5" right="0.5" top="0.5" bottom="0.5">
          <stop position="0">
            <color rgb="FF00B050"/>
          </stop>
          <stop position="1">
            <color theme="0"/>
          </stop>
        </gradientFill>
      </fill>
    </dxf>
    <dxf>
      <fill>
        <gradientFill type="path" left="0.5" right="0.5" top="0.5" bottom="0.5">
          <stop position="0">
            <color rgb="FFFFFF00"/>
          </stop>
          <stop position="1">
            <color rgb="FF00B050"/>
          </stop>
        </gradient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00B0F0"/>
        </patternFill>
      </fill>
    </dxf>
    <dxf>
      <fill>
        <patternFill>
          <bgColor rgb="FFFF0000"/>
        </patternFill>
      </fill>
    </dxf>
    <dxf>
      <font>
        <b/>
        <i val="0"/>
        <strike val="0"/>
        <color theme="0"/>
      </font>
      <fill>
        <patternFill>
          <bgColor theme="1"/>
        </patternFill>
      </fill>
    </dxf>
    <dxf>
      <fill>
        <patternFill>
          <bgColor rgb="FFFF0000"/>
        </patternFill>
      </fill>
      <border>
        <left/>
        <right/>
        <top/>
        <bottom/>
      </border>
    </dxf>
    <dxf>
      <fill>
        <patternFill patternType="solid">
          <fgColor auto="1"/>
          <bgColor rgb="FF00B050"/>
        </patternFill>
      </fill>
    </dxf>
    <dxf>
      <fill>
        <patternFill>
          <bgColor rgb="FF92D050"/>
        </patternFill>
      </fill>
    </dxf>
    <dxf>
      <fill>
        <patternFill>
          <bgColor rgb="FFFFFF00"/>
        </patternFill>
      </fill>
    </dxf>
    <dxf>
      <fill>
        <patternFill>
          <bgColor rgb="FF00B0F0"/>
        </patternFill>
      </fill>
    </dxf>
    <dxf>
      <fill>
        <patternFill>
          <bgColor rgb="FFFF0000"/>
        </patternFill>
      </fill>
    </dxf>
    <dxf>
      <font>
        <b/>
        <i val="0"/>
        <strike val="0"/>
        <color theme="0"/>
      </font>
      <fill>
        <patternFill>
          <bgColor theme="1"/>
        </patternFill>
      </fill>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rgb="FF00B050"/>
        </patternFill>
      </fill>
    </dxf>
    <dxf>
      <fill>
        <gradientFill degree="90">
          <stop position="0">
            <color theme="0"/>
          </stop>
          <stop position="1">
            <color rgb="FFFFFF99"/>
          </stop>
        </gradientFill>
      </fill>
    </dxf>
    <dxf>
      <fill>
        <gradientFill type="path" degree="180" left="0.5" right="0.5" top="0.5" bottom="0.5">
          <stop position="0">
            <color rgb="FF00B050"/>
          </stop>
          <stop position="1">
            <color theme="0"/>
          </stop>
        </gradientFill>
      </fill>
    </dxf>
    <dxf>
      <fill>
        <gradientFill type="path" left="0.5" right="0.5" top="0.5" bottom="0.5">
          <stop position="0">
            <color rgb="FFFFFF00"/>
          </stop>
          <stop position="1">
            <color rgb="FF00B050"/>
          </stop>
        </gradientFill>
      </fill>
    </dxf>
    <dxf>
      <fill>
        <patternFill patternType="solid">
          <fgColor auto="1"/>
          <bgColor rgb="FF00B050"/>
        </patternFill>
      </fill>
    </dxf>
    <dxf>
      <font>
        <b/>
        <i val="0"/>
      </font>
      <fill>
        <patternFill patternType="solid">
          <fgColor auto="1"/>
          <bgColor rgb="FF00B050"/>
        </patternFill>
      </fill>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ont>
        <b/>
        <i val="0"/>
        <strike val="0"/>
        <condense val="0"/>
        <extend val="0"/>
        <outline val="0"/>
        <shadow val="0"/>
        <u val="none"/>
        <vertAlign val="baseline"/>
        <sz val="9"/>
        <color theme="1"/>
        <name val="Trebuchet MS"/>
        <scheme val="none"/>
      </font>
      <numFmt numFmtId="1" formatCode="0"/>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Trebuchet MS"/>
        <scheme val="none"/>
      </font>
      <numFmt numFmtId="164" formatCode="mmm"/>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Trebuchet MS"/>
        <scheme val="none"/>
      </font>
      <numFmt numFmtId="172" formatCode="ddd\,\ dd/mmm"/>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Trebuchet MS"/>
        <scheme val="none"/>
      </font>
      <numFmt numFmtId="1" formatCode="0"/>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theme="1"/>
        <name val="Trebuchet MS"/>
        <scheme val="none"/>
      </font>
      <numFmt numFmtId="171" formatCode="dd/mmm/ddd"/>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theme="1"/>
        <name val="Trebuchet MS"/>
        <scheme val="none"/>
      </font>
      <numFmt numFmtId="171" formatCode="dd/mmm/ddd"/>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auto="1"/>
        <name val="Trebuchet MS"/>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theme="1"/>
        <name val="Trebuchet MS"/>
        <scheme val="none"/>
      </font>
      <fill>
        <patternFill patternType="solid">
          <fgColor indexed="64"/>
          <bgColor theme="0" tint="-0.1499984740745262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Trebuchet MS"/>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theme="1"/>
        <name val="Trebuchet MS"/>
        <scheme val="none"/>
      </font>
      <fill>
        <patternFill patternType="solid">
          <fgColor indexed="64"/>
          <bgColor theme="0" tint="-0.14999847407452621"/>
        </patternFill>
      </fill>
      <alignment horizontal="left"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Trebuchet MS"/>
        <scheme val="none"/>
      </font>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theme="1"/>
        <name val="Trebuchet MS"/>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Trebuchet MS"/>
        <scheme val="none"/>
      </font>
    </dxf>
    <dxf>
      <font>
        <b/>
        <i val="0"/>
        <strike val="0"/>
        <condense val="0"/>
        <extend val="0"/>
        <outline val="0"/>
        <shadow val="0"/>
        <u val="none"/>
        <vertAlign val="baseline"/>
        <sz val="9"/>
        <color theme="0"/>
        <name val="Trebuchet MS"/>
        <scheme val="none"/>
      </font>
      <fill>
        <patternFill patternType="solid">
          <fgColor theme="4"/>
          <bgColor theme="1" tint="0.34998626667073579"/>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microsoft.com/office/2007/relationships/slicerCache" Target="slicerCaches/slicerCache1.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07/relationships/slicerCache" Target="slicerCaches/slicerCache4.xml"/><Relationship Id="rId5" Type="http://schemas.microsoft.com/office/2007/relationships/slicerCache" Target="slicerCaches/slicerCache3.xml"/><Relationship Id="rId10" Type="http://schemas.openxmlformats.org/officeDocument/2006/relationships/calcChain" Target="calcChain.xml"/><Relationship Id="rId4" Type="http://schemas.microsoft.com/office/2007/relationships/slicerCache" Target="slicerCaches/slicerCache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4</xdr:col>
      <xdr:colOff>47625</xdr:colOff>
      <xdr:row>0</xdr:row>
      <xdr:rowOff>38100</xdr:rowOff>
    </xdr:from>
    <xdr:to>
      <xdr:col>4</xdr:col>
      <xdr:colOff>1695450</xdr:colOff>
      <xdr:row>0</xdr:row>
      <xdr:rowOff>952500</xdr:rowOff>
    </xdr:to>
    <mc:AlternateContent xmlns:mc="http://schemas.openxmlformats.org/markup-compatibility/2006" xmlns:sle15="http://schemas.microsoft.com/office/drawing/2012/slicer">
      <mc:Choice Requires="sle15">
        <xdr:graphicFrame macro="">
          <xdr:nvGraphicFramePr>
            <xdr:cNvPr id="2" name="FYQtr">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FYQtr"/>
            </a:graphicData>
          </a:graphic>
        </xdr:graphicFrame>
      </mc:Choice>
      <mc:Fallback xmlns="">
        <xdr:sp macro="" textlink="">
          <xdr:nvSpPr>
            <xdr:cNvPr id="0" name=""/>
            <xdr:cNvSpPr>
              <a:spLocks noTextEdit="1"/>
            </xdr:cNvSpPr>
          </xdr:nvSpPr>
          <xdr:spPr>
            <a:xfrm>
              <a:off x="1935307" y="38100"/>
              <a:ext cx="1647825" cy="914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PrintsWithSheet="0"/>
  </xdr:twoCellAnchor>
  <xdr:twoCellAnchor editAs="absolute">
    <xdr:from>
      <xdr:col>12</xdr:col>
      <xdr:colOff>28574</xdr:colOff>
      <xdr:row>0</xdr:row>
      <xdr:rowOff>47625</xdr:rowOff>
    </xdr:from>
    <xdr:to>
      <xdr:col>20</xdr:col>
      <xdr:colOff>88636</xdr:colOff>
      <xdr:row>0</xdr:row>
      <xdr:rowOff>933450</xdr:rowOff>
    </xdr:to>
    <mc:AlternateContent xmlns:mc="http://schemas.openxmlformats.org/markup-compatibility/2006" xmlns:sle15="http://schemas.microsoft.com/office/drawing/2012/slicer">
      <mc:Choice Requires="sle15">
        <xdr:graphicFrame macro="">
          <xdr:nvGraphicFramePr>
            <xdr:cNvPr id="3" name="Bldg">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Bldg"/>
            </a:graphicData>
          </a:graphic>
        </xdr:graphicFrame>
      </mc:Choice>
      <mc:Fallback xmlns="">
        <xdr:sp macro="" textlink="">
          <xdr:nvSpPr>
            <xdr:cNvPr id="0" name=""/>
            <xdr:cNvSpPr>
              <a:spLocks noTextEdit="1"/>
            </xdr:cNvSpPr>
          </xdr:nvSpPr>
          <xdr:spPr>
            <a:xfrm>
              <a:off x="7296438" y="47625"/>
              <a:ext cx="4430016" cy="8858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PrintsWithSheet="0"/>
  </xdr:twoCellAnchor>
  <xdr:twoCellAnchor editAs="absolute">
    <xdr:from>
      <xdr:col>4</xdr:col>
      <xdr:colOff>1704975</xdr:colOff>
      <xdr:row>0</xdr:row>
      <xdr:rowOff>56091</xdr:rowOff>
    </xdr:from>
    <xdr:to>
      <xdr:col>11</xdr:col>
      <xdr:colOff>530314</xdr:colOff>
      <xdr:row>0</xdr:row>
      <xdr:rowOff>942975</xdr:rowOff>
    </xdr:to>
    <mc:AlternateContent xmlns:mc="http://schemas.openxmlformats.org/markup-compatibility/2006" xmlns:sle15="http://schemas.microsoft.com/office/drawing/2012/slicer">
      <mc:Choice Requires="sle15">
        <xdr:graphicFrame macro="">
          <xdr:nvGraphicFramePr>
            <xdr:cNvPr id="4" name="Month">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microsoft.com/office/drawing/2010/slicer">
              <sle:slicer xmlns:sle="http://schemas.microsoft.com/office/drawing/2010/slicer" name="Month"/>
            </a:graphicData>
          </a:graphic>
        </xdr:graphicFrame>
      </mc:Choice>
      <mc:Fallback xmlns="">
        <xdr:sp macro="" textlink="">
          <xdr:nvSpPr>
            <xdr:cNvPr id="0" name=""/>
            <xdr:cNvSpPr>
              <a:spLocks noTextEdit="1"/>
            </xdr:cNvSpPr>
          </xdr:nvSpPr>
          <xdr:spPr>
            <a:xfrm>
              <a:off x="3592657" y="56091"/>
              <a:ext cx="3634021" cy="88688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PrintsWithSheet="0"/>
  </xdr:twoCellAnchor>
  <xdr:twoCellAnchor editAs="absolute">
    <xdr:from>
      <xdr:col>0</xdr:col>
      <xdr:colOff>0</xdr:colOff>
      <xdr:row>0</xdr:row>
      <xdr:rowOff>0</xdr:rowOff>
    </xdr:from>
    <xdr:to>
      <xdr:col>4</xdr:col>
      <xdr:colOff>28575</xdr:colOff>
      <xdr:row>0</xdr:row>
      <xdr:rowOff>952499</xdr:rowOff>
    </xdr:to>
    <mc:AlternateContent xmlns:mc="http://schemas.openxmlformats.org/markup-compatibility/2006" xmlns:sle15="http://schemas.microsoft.com/office/drawing/2012/slicer">
      <mc:Choice Requires="sle15">
        <xdr:graphicFrame macro="">
          <xdr:nvGraphicFramePr>
            <xdr:cNvPr id="5" name="Type">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mlns="">
        <xdr:sp macro="" textlink="">
          <xdr:nvSpPr>
            <xdr:cNvPr id="0" name=""/>
            <xdr:cNvSpPr>
              <a:spLocks noTextEdit="1"/>
            </xdr:cNvSpPr>
          </xdr:nvSpPr>
          <xdr:spPr>
            <a:xfrm>
              <a:off x="0" y="0"/>
              <a:ext cx="1916257" cy="9524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ollege%20(CISS)\Countering%20Transnational%20Organized%20Crime\_CTOC\_CTOC%20Milestones_AAR_CISS_DBO_20D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chedule"/>
      <sheetName val="ExSum (2)"/>
      <sheetName val="Deputy"/>
      <sheetName val="ExSum CY23"/>
      <sheetName val="ExSum Res (2)"/>
      <sheetName val="Cal Test (2)"/>
      <sheetName val="Sheet6"/>
      <sheetName val="Sheet5"/>
      <sheetName val="ExSum Res"/>
      <sheetName val="Sheet4"/>
      <sheetName val="ExSum"/>
      <sheetName val="Sheet1"/>
      <sheetName val="Invites_Noms"/>
      <sheetName val="OPS Matrix"/>
      <sheetName val="CTOC Check-List"/>
      <sheetName val="CTOC Matrix"/>
      <sheetName val="Notes"/>
      <sheetName val="Zoom"/>
      <sheetName val="Tuesday (2)"/>
      <sheetName val="Cal Test"/>
      <sheetName val="CTOC RFQ"/>
      <sheetName val="Timeline"/>
      <sheetName val="Sheet3"/>
      <sheetName val="Milestones"/>
      <sheetName val="Sync Test"/>
      <sheetName val="Milestone Tracker"/>
      <sheetName val="Tuesday"/>
      <sheetName val="Sheet2"/>
      <sheetName val="vCTOC 1"/>
      <sheetName val="25AUG_1"/>
      <sheetName val="25Aug_2"/>
      <sheetName val="About"/>
      <sheetName val="_CTOC Milestones_AAR_CISS_DBO_2"/>
    </sheetNames>
    <sheetDataSet>
      <sheetData sheetId="0">
        <row r="3">
          <cell r="E3">
            <v>44058</v>
          </cell>
        </row>
        <row r="4">
          <cell r="E4">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YQtr" xr10:uid="{00000000-0013-0000-FFFF-FFFF01000000}" sourceName="FYQtr">
  <extLst>
    <x:ext xmlns:x15="http://schemas.microsoft.com/office/spreadsheetml/2010/11/main" uri="{2F2917AC-EB37-4324-AD4E-5DD8C200BD13}">
      <x15:tableSlicerCache tableId="1" column="1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ldg" xr10:uid="{00000000-0013-0000-FFFF-FFFF02000000}" sourceName="Bldg">
  <extLst>
    <x:ext xmlns:x15="http://schemas.microsoft.com/office/spreadsheetml/2010/11/main" uri="{2F2917AC-EB37-4324-AD4E-5DD8C200BD13}">
      <x15:tableSlicerCache tableId="1"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 xr10:uid="{00000000-0013-0000-FFFF-FFFF03000000}" sourceName="Month">
  <extLst>
    <x:ext xmlns:x15="http://schemas.microsoft.com/office/spreadsheetml/2010/11/main" uri="{2F2917AC-EB37-4324-AD4E-5DD8C200BD13}">
      <x15:tableSlicerCache tableId="1" column="13"/>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 xr10:uid="{00000000-0013-0000-FFFF-FFFF04000000}" sourceName="Type">
  <extLst>
    <x:ext xmlns:x15="http://schemas.microsoft.com/office/spreadsheetml/2010/11/main" uri="{2F2917AC-EB37-4324-AD4E-5DD8C200BD13}">
      <x15:tableSlicerCache tableId="1" column="3"/>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YQtr" xr10:uid="{00000000-0014-0000-FFFF-FFFF01000000}" cache="Slicer_FYQtr" caption="FYQtr" columnCount="2" rowHeight="241300"/>
  <slicer name="Bldg" xr10:uid="{00000000-0014-0000-FFFF-FFFF02000000}" cache="Slicer_Bldg" caption="Bldg" columnCount="6" rowHeight="241300"/>
  <slicer name="Month" xr10:uid="{00000000-0014-0000-FFFF-FFFF03000000}" cache="Slicer_Month" caption="Month" columnCount="6" rowHeight="241300"/>
  <slicer name="Type" xr10:uid="{00000000-0014-0000-FFFF-FFFF04000000}" cache="Slicer_Type" caption="Type" columnCount="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6" displayName="Table6" ref="A6:L28" totalsRowShown="0" headerRowDxfId="159" dataDxfId="158">
  <autoFilter ref="A6:L28" xr:uid="{00000000-0009-0000-0100-000001000000}"/>
  <tableColumns count="12">
    <tableColumn id="1" xr3:uid="{00000000-0010-0000-0000-000001000000}" name="Bldg" dataDxfId="157" dataCellStyle="zHiddenText"/>
    <tableColumn id="2" xr3:uid="{00000000-0010-0000-0000-000002000000}" name="Room" dataDxfId="156"/>
    <tableColumn id="3" xr3:uid="{00000000-0010-0000-0000-000003000000}" name="Type" dataDxfId="155"/>
    <tableColumn id="4" xr3:uid="{00000000-0010-0000-0000-000004000000}" name="POC" dataDxfId="154"/>
    <tableColumn id="5" xr3:uid="{00000000-0010-0000-0000-000005000000}" name="Event" dataDxfId="153" dataCellStyle="Task"/>
    <tableColumn id="6" xr3:uid="{00000000-0010-0000-0000-000006000000}" name="Status" dataDxfId="152"/>
    <tableColumn id="7" xr3:uid="{00000000-0010-0000-0000-000007000000}" name="START" dataDxfId="151" dataCellStyle="Date"/>
    <tableColumn id="8" xr3:uid="{00000000-0010-0000-0000-000008000000}" name="END" dataDxfId="150" dataCellStyle="Date"/>
    <tableColumn id="11" xr3:uid="{00000000-0010-0000-0000-00000B000000}" name="Days" dataDxfId="149" dataCellStyle="Date">
      <calculatedColumnFormula>Table6[[#This Row],[END]]-Table6[[#This Row],[START]]+1</calculatedColumnFormula>
    </tableColumn>
    <tableColumn id="12" xr3:uid="{00000000-0010-0000-0000-00000C000000}" name="FYQtr" dataDxfId="148" dataCellStyle="Date">
      <calculatedColumnFormula>"Q"&amp;CHOOSE(MONTH(G7),2,2,2,3,3,3,4,4,4,1,1,1)</calculatedColumnFormula>
    </tableColumn>
    <tableColumn id="13" xr3:uid="{00000000-0010-0000-0000-00000D000000}" name="Month" dataDxfId="147" dataCellStyle="Date">
      <calculatedColumnFormula>Table6[[#This Row],[START]]</calculatedColumnFormula>
    </tableColumn>
    <tableColumn id="10" xr3:uid="{00000000-0010-0000-0000-00000A000000}" name="Seats" dataDxfId="146" dataCellStyle="Dat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E34"/>
  <sheetViews>
    <sheetView showGridLines="0" tabSelected="1" showRuler="0" topLeftCell="G1" zoomScale="110" zoomScaleNormal="110" zoomScalePageLayoutView="70" workbookViewId="0">
      <pane ySplit="6" topLeftCell="A7" activePane="bottomLeft" state="frozen"/>
      <selection pane="bottomLeft" activeCell="O2" sqref="O2"/>
    </sheetView>
  </sheetViews>
  <sheetFormatPr defaultColWidth="8" defaultRowHeight="30" customHeight="1" x14ac:dyDescent="0.45"/>
  <cols>
    <col min="1" max="1" width="4.83203125" style="18" customWidth="1"/>
    <col min="2" max="2" width="4.58203125" style="118" customWidth="1"/>
    <col min="3" max="3" width="7.1640625" style="119" customWidth="1"/>
    <col min="4" max="4" width="8.08203125" style="120" bestFit="1" customWidth="1"/>
    <col min="5" max="5" width="26.4140625" style="121" customWidth="1"/>
    <col min="6" max="6" width="7.1640625" style="36" customWidth="1"/>
    <col min="7" max="8" width="11.1640625" style="37" customWidth="1"/>
    <col min="9" max="9" width="7.1640625" style="38" customWidth="1"/>
    <col min="10" max="10" width="6.58203125" style="39" hidden="1" customWidth="1"/>
    <col min="11" max="11" width="9.58203125" style="40" hidden="1" customWidth="1"/>
    <col min="12" max="12" width="7.5" style="41" bestFit="1" customWidth="1"/>
    <col min="13" max="13" width="3.25" style="14" customWidth="1"/>
    <col min="14" max="14" width="5.6640625" style="14" customWidth="1"/>
    <col min="15" max="15" width="7.08203125" style="14" bestFit="1" customWidth="1"/>
    <col min="16" max="22" width="8.25" style="14" bestFit="1" customWidth="1"/>
    <col min="23" max="25" width="1.5" style="14" customWidth="1"/>
    <col min="26" max="26" width="8.25" style="14" bestFit="1" customWidth="1"/>
    <col min="27" max="27" width="1.5" style="14" customWidth="1"/>
    <col min="28" max="31" width="8.25" style="14" bestFit="1" customWidth="1"/>
    <col min="32" max="46" width="1.5" style="14" customWidth="1"/>
    <col min="47" max="47" width="3.75" style="14" bestFit="1" customWidth="1"/>
    <col min="48" max="62" width="1.5" style="14" customWidth="1"/>
    <col min="63" max="63" width="3.75" style="14" bestFit="1" customWidth="1"/>
    <col min="64" max="66" width="1.5" style="14" customWidth="1"/>
    <col min="67" max="67" width="3.75" style="14" bestFit="1" customWidth="1"/>
    <col min="68" max="70" width="1.5" style="14" customWidth="1"/>
    <col min="71" max="16384" width="8" style="14"/>
  </cols>
  <sheetData>
    <row r="1" spans="1:83" ht="88.5" customHeight="1" thickBot="1" x14ac:dyDescent="0.4">
      <c r="A1" s="1"/>
      <c r="B1" s="2"/>
      <c r="C1" s="3"/>
      <c r="D1" s="4"/>
      <c r="E1" s="5"/>
      <c r="F1" s="6"/>
      <c r="G1" s="7"/>
      <c r="H1" s="8"/>
      <c r="I1" s="9"/>
      <c r="J1" s="10"/>
      <c r="K1" s="11"/>
      <c r="L1" s="12"/>
      <c r="M1" s="13"/>
      <c r="N1" s="13"/>
      <c r="S1" s="15"/>
      <c r="T1" s="15"/>
      <c r="U1" s="15"/>
      <c r="V1" s="152"/>
      <c r="W1" s="152"/>
      <c r="X1" s="152"/>
      <c r="Y1" s="152"/>
      <c r="Z1" s="152"/>
      <c r="AA1" s="152"/>
      <c r="AB1" s="152"/>
      <c r="AC1" s="152"/>
      <c r="AD1" s="152"/>
      <c r="AE1" s="152"/>
      <c r="AF1" s="152"/>
      <c r="AG1" s="152"/>
      <c r="AH1" s="152"/>
      <c r="AI1" s="152"/>
      <c r="AJ1" s="152"/>
      <c r="AK1" s="152"/>
      <c r="AL1" s="152"/>
      <c r="AM1" s="152"/>
      <c r="AN1" s="152"/>
      <c r="AO1" s="152"/>
      <c r="AP1" s="152"/>
      <c r="AQ1" s="16"/>
      <c r="AR1" s="17"/>
      <c r="AS1" s="17"/>
      <c r="AT1" s="17"/>
      <c r="AU1" s="17"/>
      <c r="AV1" s="17"/>
      <c r="AW1" s="17"/>
      <c r="AX1" s="17"/>
      <c r="AY1" s="17"/>
      <c r="AZ1" s="17"/>
      <c r="BA1" s="17"/>
      <c r="BB1" s="17"/>
      <c r="BC1" s="17"/>
      <c r="BD1" s="17"/>
      <c r="BT1" s="153">
        <v>1</v>
      </c>
      <c r="BU1" s="146"/>
      <c r="BV1" s="146"/>
      <c r="BW1" s="146">
        <v>0.5</v>
      </c>
      <c r="BX1" s="146"/>
      <c r="BY1" s="146"/>
      <c r="BZ1" s="146">
        <v>0.25</v>
      </c>
      <c r="CA1" s="146"/>
      <c r="CB1" s="146"/>
      <c r="CC1" s="146">
        <v>0</v>
      </c>
      <c r="CD1" s="146"/>
      <c r="CE1" s="147"/>
    </row>
    <row r="2" spans="1:83" ht="88.5" customHeight="1" thickBot="1" x14ac:dyDescent="0.4">
      <c r="A2" s="1"/>
      <c r="B2" s="2"/>
      <c r="C2" s="3"/>
      <c r="D2" s="4"/>
      <c r="E2" s="5"/>
      <c r="F2" s="6"/>
      <c r="G2" s="7"/>
      <c r="H2" s="8"/>
      <c r="I2" s="9"/>
      <c r="J2" s="10"/>
      <c r="K2" s="11"/>
      <c r="L2" s="12"/>
      <c r="M2" s="13"/>
      <c r="N2" s="13"/>
      <c r="O2" s="156">
        <f>SUMIFS(Table6[Seats],Table6[START],"&lt;="&amp;O5,Table6[END],"&gt;="&amp;O5)</f>
        <v>40</v>
      </c>
      <c r="P2" s="156">
        <f>SUMIFS(Table6[Seats],Table6[START],"&lt;="&amp;P5,Table6[END],"&gt;="&amp;P5)</f>
        <v>140</v>
      </c>
      <c r="Q2" s="156">
        <f>SUMIFS(Table6[Seats],Table6[START],"&lt;="&amp;Q5,Table6[END],"&gt;="&amp;Q5)</f>
        <v>140</v>
      </c>
      <c r="R2" s="156">
        <f>SUMIFS(Table6[Seats],Table6[START],"&lt;="&amp;R5,Table6[END],"&gt;="&amp;R5)</f>
        <v>100</v>
      </c>
      <c r="S2" s="156">
        <f>SUMIFS(Table6[Seats],Table6[START],"&lt;="&amp;S5,Table6[END],"&gt;="&amp;S5)</f>
        <v>100</v>
      </c>
      <c r="T2" s="156">
        <f>SUMIFS(Table6[Seats],Table6[START],"&lt;="&amp;T5,Table6[END],"&gt;="&amp;T5)</f>
        <v>100</v>
      </c>
      <c r="U2" s="156">
        <f>SUMIFS(Table6[Seats],Table6[START],"&lt;="&amp;U5,Table6[END],"&gt;="&amp;U5)</f>
        <v>100</v>
      </c>
      <c r="V2" s="156">
        <f>SUMIFS(Table6[Seats],Table6[START],"&lt;="&amp;V5,Table6[END],"&gt;="&amp;V5)</f>
        <v>100</v>
      </c>
      <c r="W2" s="156">
        <f>SUMIFS(Table6[Seats],Table6[START],"&lt;="&amp;W5,Table6[END],"&gt;="&amp;W5)</f>
        <v>100</v>
      </c>
      <c r="X2" s="156">
        <f>SUMIFS(Table6[Seats],Table6[START],"&lt;="&amp;X5,Table6[END],"&gt;="&amp;X5)</f>
        <v>100</v>
      </c>
      <c r="Y2" s="156">
        <f>SUMIFS(Table6[Seats],Table6[START],"&lt;="&amp;Y5,Table6[END],"&gt;="&amp;Y5)</f>
        <v>100</v>
      </c>
      <c r="Z2" s="156">
        <f>SUMIFS(Table6[Seats],Table6[START],"&lt;="&amp;Z5,Table6[END],"&gt;="&amp;Z5)</f>
        <v>100</v>
      </c>
      <c r="AA2" s="156">
        <f>SUMIFS(Table6[Seats],Table6[START],"&lt;="&amp;AA5,Table6[END],"&gt;="&amp;AA5)</f>
        <v>100</v>
      </c>
      <c r="AB2" s="156">
        <f>SUMIFS(Table6[Seats],Table6[START],"&lt;="&amp;AB5,Table6[END],"&gt;="&amp;AB5)</f>
        <v>100</v>
      </c>
      <c r="AC2" s="156">
        <f>SUMIFS(Table6[Seats],Table6[START],"&lt;="&amp;AC5,Table6[END],"&gt;="&amp;AC5)</f>
        <v>135</v>
      </c>
      <c r="AD2" s="156">
        <f>SUMIFS(Table6[Seats],Table6[START],"&lt;="&amp;AD5,Table6[END],"&gt;="&amp;AD5)</f>
        <v>135</v>
      </c>
      <c r="AE2" s="156">
        <f>SUMIFS(Table6[Seats],Table6[START],"&lt;="&amp;AE5,Table6[END],"&gt;="&amp;AE5)</f>
        <v>135</v>
      </c>
      <c r="AF2" s="156">
        <f>SUMIFS(Table6[Seats],Table6[START],"&lt;="&amp;AF5,Table6[END],"&gt;="&amp;AF5)</f>
        <v>135</v>
      </c>
      <c r="AG2" s="156">
        <f>SUMIFS(Table6[Seats],Table6[START],"&lt;="&amp;AG5,Table6[END],"&gt;="&amp;AG5)</f>
        <v>135</v>
      </c>
      <c r="AH2" s="156">
        <f>SUMIFS(Table6[Seats],Table6[START],"&lt;="&amp;AH5,Table6[END],"&gt;="&amp;AH5)</f>
        <v>135</v>
      </c>
      <c r="AI2" s="156">
        <f>SUMIFS(Table6[Seats],Table6[START],"&lt;="&amp;AI5,Table6[END],"&gt;="&amp;AI5)</f>
        <v>135</v>
      </c>
      <c r="AJ2" s="156">
        <f>SUMIFS(Table6[Seats],Table6[START],"&lt;="&amp;AJ5,Table6[END],"&gt;="&amp;AJ5)</f>
        <v>100</v>
      </c>
      <c r="AK2" s="156">
        <f>SUMIFS(Table6[Seats],Table6[START],"&lt;="&amp;AK5,Table6[END],"&gt;="&amp;AK5)</f>
        <v>100</v>
      </c>
      <c r="AL2" s="156">
        <f>SUMIFS(Table6[Seats],Table6[START],"&lt;="&amp;AL5,Table6[END],"&gt;="&amp;AL5)</f>
        <v>100</v>
      </c>
      <c r="AM2" s="156">
        <f>SUMIFS(Table6[Seats],Table6[START],"&lt;="&amp;AM5,Table6[END],"&gt;="&amp;AM5)</f>
        <v>100</v>
      </c>
      <c r="AN2" s="156">
        <f>SUMIFS(Table6[Seats],Table6[START],"&lt;="&amp;AN5,Table6[END],"&gt;="&amp;AN5)</f>
        <v>100</v>
      </c>
      <c r="AO2" s="156">
        <f>SUMIFS(Table6[Seats],Table6[START],"&lt;="&amp;AO5,Table6[END],"&gt;="&amp;AO5)</f>
        <v>100</v>
      </c>
      <c r="AP2" s="156">
        <f>SUMIFS(Table6[Seats],Table6[START],"&lt;="&amp;AP5,Table6[END],"&gt;="&amp;AP5)</f>
        <v>100</v>
      </c>
      <c r="AQ2" s="156">
        <f>SUMIFS(Table6[Seats],Table6[START],"&lt;="&amp;AQ5,Table6[END],"&gt;="&amp;AQ5)</f>
        <v>100</v>
      </c>
      <c r="AR2" s="156">
        <f>SUMIFS(Table6[Seats],Table6[START],"&lt;="&amp;AR5,Table6[END],"&gt;="&amp;AR5)</f>
        <v>100</v>
      </c>
      <c r="AS2" s="156">
        <f>SUMIFS(Table6[Seats],Table6[START],"&lt;="&amp;AS5,Table6[END],"&gt;="&amp;AS5)</f>
        <v>100</v>
      </c>
      <c r="AT2" s="156">
        <f>SUMIFS(Table6[Seats],Table6[START],"&lt;="&amp;AT5,Table6[END],"&gt;="&amp;AT5)</f>
        <v>100</v>
      </c>
      <c r="AU2" s="156">
        <f>SUMIFS(Table6[Seats],Table6[START],"&lt;="&amp;AU5,Table6[END],"&gt;="&amp;AU5)</f>
        <v>50</v>
      </c>
      <c r="AV2" s="156">
        <f>SUMIFS(Table6[Seats],Table6[START],"&lt;="&amp;AV5,Table6[END],"&gt;="&amp;AV5)</f>
        <v>50</v>
      </c>
      <c r="AW2" s="156">
        <f>SUMIFS(Table6[Seats],Table6[START],"&lt;="&amp;AW5,Table6[END],"&gt;="&amp;AW5)</f>
        <v>50</v>
      </c>
      <c r="AX2" s="156">
        <f>SUMIFS(Table6[Seats],Table6[START],"&lt;="&amp;AX5,Table6[END],"&gt;="&amp;AX5)</f>
        <v>50</v>
      </c>
      <c r="AY2" s="156">
        <f>SUMIFS(Table6[Seats],Table6[START],"&lt;="&amp;AY5,Table6[END],"&gt;="&amp;AY5)</f>
        <v>50</v>
      </c>
      <c r="AZ2" s="156">
        <f>SUMIFS(Table6[Seats],Table6[START],"&lt;="&amp;AZ5,Table6[END],"&gt;="&amp;AZ5)</f>
        <v>0</v>
      </c>
      <c r="BA2" s="156">
        <f>SUMIFS(Table6[Seats],Table6[START],"&lt;="&amp;BA5,Table6[END],"&gt;="&amp;BA5)</f>
        <v>0</v>
      </c>
      <c r="BB2" s="156">
        <f>SUMIFS(Table6[Seats],Table6[START],"&lt;="&amp;BB5,Table6[END],"&gt;="&amp;BB5)</f>
        <v>0</v>
      </c>
      <c r="BC2" s="156">
        <f>SUMIFS(Table6[Seats],Table6[START],"&lt;="&amp;BC5,Table6[END],"&gt;="&amp;BC5)</f>
        <v>0</v>
      </c>
      <c r="BD2" s="156">
        <f>SUMIFS(Table6[Seats],Table6[START],"&lt;="&amp;BD5,Table6[END],"&gt;="&amp;BD5)</f>
        <v>0</v>
      </c>
      <c r="BE2" s="156">
        <f>SUMIFS(Table6[Seats],Table6[START],"&lt;="&amp;BE5,Table6[END],"&gt;="&amp;BE5)</f>
        <v>0</v>
      </c>
      <c r="BF2" s="156">
        <f>SUMIFS(Table6[Seats],Table6[START],"&lt;="&amp;BF5,Table6[END],"&gt;="&amp;BF5)</f>
        <v>0</v>
      </c>
      <c r="BG2" s="156">
        <f>SUMIFS(Table6[Seats],Table6[START],"&lt;="&amp;BG5,Table6[END],"&gt;="&amp;BG5)</f>
        <v>0</v>
      </c>
      <c r="BH2" s="156">
        <f>SUMIFS(Table6[Seats],Table6[START],"&lt;="&amp;BH5,Table6[END],"&gt;="&amp;BH5)</f>
        <v>0</v>
      </c>
      <c r="BI2" s="156">
        <f>SUMIFS(Table6[Seats],Table6[START],"&lt;="&amp;BI5,Table6[END],"&gt;="&amp;BI5)</f>
        <v>0</v>
      </c>
      <c r="BJ2" s="156">
        <f>SUMIFS(Table6[Seats],Table6[START],"&lt;="&amp;BJ5,Table6[END],"&gt;="&amp;BJ5)</f>
        <v>0</v>
      </c>
      <c r="BK2" s="156">
        <f>SUMIFS(Table6[Seats],Table6[START],"&lt;="&amp;BK5,Table6[END],"&gt;="&amp;BK5)</f>
        <v>0</v>
      </c>
      <c r="BL2" s="156">
        <f>SUMIFS(Table6[Seats],Table6[START],"&lt;="&amp;BL5,Table6[END],"&gt;="&amp;BL5)</f>
        <v>0</v>
      </c>
      <c r="BM2" s="156">
        <f>SUMIFS(Table6[Seats],Table6[START],"&lt;="&amp;BM5,Table6[END],"&gt;="&amp;BM5)</f>
        <v>0</v>
      </c>
      <c r="BN2" s="156">
        <f>SUMIFS(Table6[Seats],Table6[START],"&lt;="&amp;BN5,Table6[END],"&gt;="&amp;BN5)</f>
        <v>0</v>
      </c>
      <c r="BO2" s="156">
        <f>SUMIFS(Table6[Seats],Table6[START],"&lt;="&amp;BO5,Table6[END],"&gt;="&amp;BO5)</f>
        <v>0</v>
      </c>
      <c r="BP2" s="156">
        <f>SUMIFS(Table6[Seats],Table6[START],"&lt;="&amp;BP5,Table6[END],"&gt;="&amp;BP5)</f>
        <v>0</v>
      </c>
      <c r="BQ2" s="156">
        <f>SUMIFS(Table6[Seats],Table6[START],"&lt;="&amp;BQ5,Table6[END],"&gt;="&amp;BQ5)</f>
        <v>0</v>
      </c>
      <c r="BR2" s="156">
        <f>SUMIFS(Table6[Seats],Table6[START],"&lt;="&amp;BR5,Table6[END],"&gt;="&amp;BR5)</f>
        <v>0</v>
      </c>
      <c r="BT2" s="155"/>
      <c r="BU2" s="155"/>
      <c r="BV2" s="155"/>
      <c r="BW2" s="155"/>
      <c r="BX2" s="155"/>
      <c r="BY2" s="155"/>
      <c r="BZ2" s="155"/>
      <c r="CA2" s="155"/>
      <c r="CB2" s="155"/>
      <c r="CC2" s="155"/>
      <c r="CD2" s="155"/>
      <c r="CE2" s="155"/>
    </row>
    <row r="3" spans="1:83" ht="24" customHeight="1" x14ac:dyDescent="0.35">
      <c r="B3" s="18"/>
      <c r="C3" s="18"/>
      <c r="D3" s="19"/>
      <c r="E3" s="20"/>
      <c r="F3" s="21" t="s">
        <v>0</v>
      </c>
      <c r="G3" s="148">
        <v>44620</v>
      </c>
      <c r="H3" s="149"/>
      <c r="I3" s="22"/>
      <c r="J3" s="23"/>
      <c r="K3" s="24"/>
      <c r="L3" s="25" t="s">
        <v>1</v>
      </c>
      <c r="M3" s="26"/>
      <c r="N3" s="26"/>
      <c r="O3" s="133">
        <f>SUMIFS($L7:$L$271,$H7:$H$271,"&gt;="&amp;O5,$G7:$G271,"&lt;="&amp;$BQ5)</f>
        <v>225</v>
      </c>
      <c r="P3" s="134">
        <f>SUMIFS($L7:$L$271,$H7:$H$271,"&gt;="&amp;P5,$G7:$G271,"&lt;="&amp;$BQ5)</f>
        <v>225</v>
      </c>
      <c r="Q3" s="134">
        <f>SUMIFS($L7:$L$271,$H7:$H$271,"&gt;="&amp;Q5,$G7:$G271,"&lt;="&amp;$BQ5)</f>
        <v>225</v>
      </c>
      <c r="R3" s="134">
        <f>SUMIFS($L7:$L$271,$H7:$H$271,"&gt;="&amp;R5,$G7:$G271,"&lt;="&amp;$BQ5)</f>
        <v>185</v>
      </c>
      <c r="S3" s="134">
        <f>SUMIFS($L7:$L$271,$H7:$H$271,"&gt;="&amp;S5,$G7:$G271,"&lt;="&amp;$BQ5)</f>
        <v>185</v>
      </c>
      <c r="T3" s="134">
        <f>SUMIFS($L7:$L$271,$H7:$H$271,"&gt;="&amp;T5,$G7:$G271,"&lt;="&amp;$BQ5)</f>
        <v>185</v>
      </c>
      <c r="U3" s="134">
        <f>SUMIFS($L7:$L$271,$H7:$H$271,"&gt;="&amp;U5,$G7:$G271,"&lt;="&amp;$BQ5)</f>
        <v>185</v>
      </c>
      <c r="V3" s="134">
        <f>SUMIFS($L7:$L$271,$H7:$H$271,"&gt;="&amp;V5,$G7:$G271,"&lt;="&amp;$BQ5)</f>
        <v>185</v>
      </c>
      <c r="W3" s="134">
        <f>SUMIFS($L7:$L$271,$H7:$H$271,"&gt;="&amp;W5,$G7:$G271,"&lt;="&amp;$BQ5)</f>
        <v>185</v>
      </c>
      <c r="X3" s="134">
        <f>SUMIFS($L7:$L$271,$H7:$H$271,"&gt;="&amp;X5,$G7:$G271,"&lt;="&amp;$BQ5)</f>
        <v>185</v>
      </c>
      <c r="Y3" s="134">
        <f>SUMIFS($L7:$L$271,$H7:$H$271,"&gt;="&amp;Y5,$G7:$G271,"&lt;="&amp;$BQ5)</f>
        <v>185</v>
      </c>
      <c r="Z3" s="134">
        <f>SUMIFS($L7:$L$271,$H7:$H$271,"&gt;="&amp;Z5,$G7:$G271,"&lt;="&amp;$BQ5)</f>
        <v>185</v>
      </c>
      <c r="AA3" s="134">
        <f>SUMIFS($L7:$L$271,$H7:$H$271,"&gt;="&amp;AA5,$G7:$G271,"&lt;="&amp;$BQ5)</f>
        <v>185</v>
      </c>
      <c r="AB3" s="134">
        <f>SUMIFS($L7:$L$271,$H7:$H$271,"&gt;="&amp;AB5,$G7:$G271,"&lt;="&amp;$BQ5)</f>
        <v>185</v>
      </c>
      <c r="AC3" s="134">
        <f>SUMIFS($L7:$L$271,$H7:$H$271,"&gt;="&amp;AC5,$G7:$G271,"&lt;="&amp;$BQ5)</f>
        <v>185</v>
      </c>
      <c r="AD3" s="134">
        <f>SUMIFS($L7:$L$271,$H7:$H$271,"&gt;="&amp;AD5,$G7:$G271,"&lt;="&amp;$BQ5)</f>
        <v>185</v>
      </c>
      <c r="AE3" s="134">
        <f>SUMIFS($L7:$L$271,$H7:$H$271,"&gt;="&amp;AE5,$G7:$G271,"&lt;="&amp;$BQ5)</f>
        <v>185</v>
      </c>
      <c r="AF3" s="134">
        <f>SUMIFS($L7:$L$271,$H7:$H$271,"&gt;="&amp;AF5,$G7:$G271,"&lt;="&amp;$BQ5)</f>
        <v>185</v>
      </c>
      <c r="AG3" s="134">
        <f>SUMIFS($L7:$L$271,$H7:$H$271,"&gt;="&amp;AG5,$G7:$G271,"&lt;="&amp;$BQ5)</f>
        <v>185</v>
      </c>
      <c r="AH3" s="134">
        <f>SUMIFS($L7:$L$271,$H7:$H$271,"&gt;="&amp;AH5,$G7:$G271,"&lt;="&amp;$BQ5)</f>
        <v>185</v>
      </c>
      <c r="AI3" s="134">
        <f>SUMIFS($L7:$L$271,$H7:$H$271,"&gt;="&amp;AI5,$G7:$G271,"&lt;="&amp;$BQ5)</f>
        <v>185</v>
      </c>
      <c r="AJ3" s="134">
        <f>SUMIFS($L7:$L$271,$H7:$H$271,"&gt;="&amp;AJ5,$G7:$G271,"&lt;="&amp;$BQ5)</f>
        <v>150</v>
      </c>
      <c r="AK3" s="134">
        <f>SUMIFS($L7:$L$271,$H7:$H$271,"&gt;="&amp;AK5,$G7:$G271,"&lt;="&amp;$BQ5)</f>
        <v>150</v>
      </c>
      <c r="AL3" s="134">
        <f>SUMIFS($L7:$L$271,$H7:$H$271,"&gt;="&amp;AL5,$G7:$G271,"&lt;="&amp;$BQ5)</f>
        <v>150</v>
      </c>
      <c r="AM3" s="134">
        <f>SUMIFS($L7:$L$271,$H7:$H$271,"&gt;="&amp;AM5,$G7:$G271,"&lt;="&amp;$BQ5)</f>
        <v>150</v>
      </c>
      <c r="AN3" s="134">
        <f>SUMIFS($L7:$L$271,$H7:$H$271,"&gt;="&amp;AN5,$G7:$G271,"&lt;="&amp;$BQ5)</f>
        <v>150</v>
      </c>
      <c r="AO3" s="134">
        <f>SUMIFS($L7:$L$271,$H7:$H$271,"&gt;="&amp;AO5,$G7:$G271,"&lt;="&amp;$BQ5)</f>
        <v>150</v>
      </c>
      <c r="AP3" s="134">
        <f>SUMIFS($L7:$L$271,$H7:$H$271,"&gt;="&amp;AP5,$G7:$G271,"&lt;="&amp;$BQ5)</f>
        <v>150</v>
      </c>
      <c r="AQ3" s="134">
        <f>SUMIFS($L7:$L$271,$H7:$H$271,"&gt;="&amp;AQ5,$G7:$G271,"&lt;="&amp;$BQ5)</f>
        <v>150</v>
      </c>
      <c r="AR3" s="134">
        <f>SUMIFS($L7:$L$271,$H7:$H$271,"&gt;="&amp;AR5,$G7:$G271,"&lt;="&amp;$BQ5)</f>
        <v>150</v>
      </c>
      <c r="AS3" s="134">
        <f>SUMIFS($L7:$L$271,$H7:$H$271,"&gt;="&amp;AS5,$G7:$G271,"&lt;="&amp;$BQ5)</f>
        <v>150</v>
      </c>
      <c r="AT3" s="134">
        <f>SUMIFS($L7:$L$271,$H7:$H$271,"&gt;="&amp;AT5,$G7:$G271,"&lt;="&amp;$BQ5)</f>
        <v>150</v>
      </c>
      <c r="AU3" s="134">
        <f>SUMIFS($L7:$L$271,$H7:$H$271,"&gt;="&amp;AU5,$G7:$G271,"&lt;="&amp;$BQ5)</f>
        <v>50</v>
      </c>
      <c r="AV3" s="134">
        <f>SUMIFS($L7:$L$271,$H7:$H$271,"&gt;="&amp;AV5,$G7:$G271,"&lt;="&amp;$BQ5)</f>
        <v>50</v>
      </c>
      <c r="AW3" s="134">
        <f>SUMIFS($L7:$L$271,$H7:$H$271,"&gt;="&amp;AW5,$G7:$G271,"&lt;="&amp;$BQ5)</f>
        <v>50</v>
      </c>
      <c r="AX3" s="134">
        <f>SUMIFS($L7:$L$271,$H7:$H$271,"&gt;="&amp;AX5,$G7:$G271,"&lt;="&amp;$BQ5)</f>
        <v>50</v>
      </c>
      <c r="AY3" s="134" t="str">
        <f>BR6</f>
        <v>S</v>
      </c>
      <c r="AZ3" s="134">
        <f>SUMIFS($L7:$L$271,$H7:$H$271,"&gt;="&amp;AZ5,$G7:$G271,"&lt;="&amp;$BQ5)</f>
        <v>0</v>
      </c>
      <c r="BA3" s="134">
        <f>SUMIFS($L7:$L$271,$H7:$H$271,"&gt;="&amp;BA5,$G7:$G271,"&lt;="&amp;$BQ5)</f>
        <v>0</v>
      </c>
      <c r="BB3" s="134">
        <f>SUMIFS($L7:$L$271,$H7:$H$271,"&gt;="&amp;BB5,$G7:$G271,"&lt;="&amp;$BQ5)</f>
        <v>0</v>
      </c>
      <c r="BC3" s="134">
        <f>SUMIFS($L7:$L$271,$H7:$H$271,"&gt;="&amp;BC5,$G7:$G271,"&lt;="&amp;$BQ5)</f>
        <v>0</v>
      </c>
      <c r="BD3" s="134">
        <f>SUMIFS($L7:$L$271,$H7:$H$271,"&gt;="&amp;BD5,$G7:$G271,"&lt;="&amp;$BQ5)</f>
        <v>0</v>
      </c>
      <c r="BE3" s="134">
        <f>SUMIFS($L7:$L$271,$H7:$H$271,"&gt;="&amp;BE5,$G7:$G271,"&lt;="&amp;$BQ5)</f>
        <v>0</v>
      </c>
      <c r="BF3" s="134">
        <f>SUMIFS($L7:$L$271,$H7:$H$271,"&gt;="&amp;BF5,$G7:$G271,"&lt;="&amp;$BQ5)</f>
        <v>0</v>
      </c>
      <c r="BG3" s="134">
        <f>SUMIFS($L7:$L$271,$H7:$H$271,"&gt;="&amp;BG5,$G7:$G271,"&lt;="&amp;$BQ5)</f>
        <v>0</v>
      </c>
      <c r="BH3" s="134">
        <f>SUMIFS($L7:$L$271,$H7:$H$271,"&gt;="&amp;BH5,$G7:$G271,"&lt;="&amp;$BQ5)</f>
        <v>0</v>
      </c>
      <c r="BI3" s="134">
        <f>SUMIFS($L7:$L$271,$H7:$H$271,"&gt;="&amp;BI5,$G7:$G271,"&lt;="&amp;$BQ5)</f>
        <v>0</v>
      </c>
      <c r="BJ3" s="134">
        <f>SUMIFS($L7:$L$271,$H7:$H$271,"&gt;="&amp;BJ5,$G7:$G271,"&lt;="&amp;$BQ5)</f>
        <v>0</v>
      </c>
      <c r="BK3" s="134">
        <f>SUMIFS($L7:$L$271,$H7:$H$271,"&gt;="&amp;BK5,$G7:$G271,"&lt;="&amp;$BQ5)</f>
        <v>0</v>
      </c>
      <c r="BL3" s="134">
        <f>SUMIFS($L7:$L$271,$H7:$H$271,"&gt;="&amp;BL5,$G7:$G271,"&lt;="&amp;$BQ5)</f>
        <v>0</v>
      </c>
      <c r="BM3" s="134">
        <f>SUMIFS($L7:$L$271,$H7:$H$271,"&gt;="&amp;BM5,$G7:$G271,"&lt;="&amp;$BQ5)</f>
        <v>0</v>
      </c>
      <c r="BN3" s="134">
        <f>SUMIFS($L7:$L$271,$H7:$H$271,"&gt;="&amp;BN5,$G7:$G271,"&lt;="&amp;$BQ5)</f>
        <v>0</v>
      </c>
      <c r="BO3" s="134">
        <f>SUMIFS($L7:$L$271,$H7:$H$271,"&gt;="&amp;BO5,$G7:$G271,"&lt;="&amp;$BQ5)</f>
        <v>0</v>
      </c>
      <c r="BP3" s="134">
        <f>SUMIFS($L7:$L$271,$H7:$H$271,"&gt;="&amp;BP5,$G7:$G271,"&lt;="&amp;$BQ5)</f>
        <v>0</v>
      </c>
      <c r="BQ3" s="134">
        <f>SUMIFS($L7:$L$271,$H7:$H$271,"&gt;="&amp;BQ5,$G7:$G271,"&lt;="&amp;$BQ5)</f>
        <v>0</v>
      </c>
      <c r="BR3" s="135">
        <f>SUMIFS($L7:$L$271,$H7:$H$271,"&gt;="&amp;BR5,$G7:$G271,"&lt;="&amp;$BQ5)</f>
        <v>0</v>
      </c>
    </row>
    <row r="4" spans="1:83" ht="23.25" customHeight="1" thickBot="1" x14ac:dyDescent="0.4">
      <c r="A4" s="27" t="s">
        <v>2</v>
      </c>
      <c r="B4" s="27"/>
      <c r="C4" s="27"/>
      <c r="D4" s="19"/>
      <c r="E4" s="20"/>
      <c r="F4" s="28" t="s">
        <v>3</v>
      </c>
      <c r="G4" s="150">
        <v>1</v>
      </c>
      <c r="H4" s="151"/>
      <c r="I4" s="29"/>
      <c r="J4" s="29"/>
      <c r="K4" s="30"/>
      <c r="L4" s="31">
        <f>SUBTOTAL(109,L7:L94)</f>
        <v>325</v>
      </c>
      <c r="O4" s="142">
        <f>O5</f>
        <v>44620</v>
      </c>
      <c r="P4" s="143"/>
      <c r="Q4" s="143"/>
      <c r="R4" s="143"/>
      <c r="S4" s="143"/>
      <c r="T4" s="143"/>
      <c r="U4" s="144"/>
      <c r="V4" s="142">
        <f>V5</f>
        <v>44627</v>
      </c>
      <c r="W4" s="143"/>
      <c r="X4" s="143"/>
      <c r="Y4" s="143"/>
      <c r="Z4" s="143"/>
      <c r="AA4" s="143"/>
      <c r="AB4" s="144"/>
      <c r="AC4" s="142">
        <f>AC5</f>
        <v>44634</v>
      </c>
      <c r="AD4" s="143"/>
      <c r="AE4" s="143"/>
      <c r="AF4" s="143"/>
      <c r="AG4" s="143"/>
      <c r="AH4" s="143"/>
      <c r="AI4" s="144"/>
      <c r="AJ4" s="142">
        <f>AJ5</f>
        <v>44641</v>
      </c>
      <c r="AK4" s="143"/>
      <c r="AL4" s="143"/>
      <c r="AM4" s="143"/>
      <c r="AN4" s="143"/>
      <c r="AO4" s="143"/>
      <c r="AP4" s="144"/>
      <c r="AQ4" s="142">
        <f>AQ5</f>
        <v>44648</v>
      </c>
      <c r="AR4" s="143"/>
      <c r="AS4" s="143"/>
      <c r="AT4" s="143"/>
      <c r="AU4" s="143"/>
      <c r="AV4" s="143"/>
      <c r="AW4" s="144"/>
      <c r="AX4" s="142">
        <f>AX5</f>
        <v>44655</v>
      </c>
      <c r="AY4" s="143"/>
      <c r="AZ4" s="143"/>
      <c r="BA4" s="143"/>
      <c r="BB4" s="143"/>
      <c r="BC4" s="143"/>
      <c r="BD4" s="144"/>
      <c r="BE4" s="142">
        <f>BE5</f>
        <v>44662</v>
      </c>
      <c r="BF4" s="143"/>
      <c r="BG4" s="143"/>
      <c r="BH4" s="143"/>
      <c r="BI4" s="143"/>
      <c r="BJ4" s="143"/>
      <c r="BK4" s="144"/>
      <c r="BL4" s="142">
        <f>BL5</f>
        <v>44669</v>
      </c>
      <c r="BM4" s="143"/>
      <c r="BN4" s="143"/>
      <c r="BO4" s="143"/>
      <c r="BP4" s="143"/>
      <c r="BQ4" s="143"/>
      <c r="BR4" s="144"/>
    </row>
    <row r="5" spans="1:83" ht="15" customHeight="1" thickBot="1" x14ac:dyDescent="0.5">
      <c r="A5" s="1" t="s">
        <v>4</v>
      </c>
      <c r="B5" s="32">
        <f>SUBTOTAL(109,B7:B989)</f>
        <v>33</v>
      </c>
      <c r="C5" s="33"/>
      <c r="D5" s="34"/>
      <c r="E5" s="35"/>
      <c r="M5" s="42"/>
      <c r="O5" s="154">
        <f>Project_Start-WEEKDAY(Project_Start,1)+2+7*(Display_Week-1)</f>
        <v>44620</v>
      </c>
      <c r="P5" s="137">
        <f>O5+1</f>
        <v>44621</v>
      </c>
      <c r="Q5" s="137">
        <f t="shared" ref="Q5:BR5" si="0">P5+1</f>
        <v>44622</v>
      </c>
      <c r="R5" s="137">
        <f t="shared" si="0"/>
        <v>44623</v>
      </c>
      <c r="S5" s="137">
        <f t="shared" si="0"/>
        <v>44624</v>
      </c>
      <c r="T5" s="137">
        <f t="shared" si="0"/>
        <v>44625</v>
      </c>
      <c r="U5" s="138">
        <f t="shared" si="0"/>
        <v>44626</v>
      </c>
      <c r="V5" s="136">
        <f>U5+1</f>
        <v>44627</v>
      </c>
      <c r="W5" s="137">
        <f>V5+1</f>
        <v>44628</v>
      </c>
      <c r="X5" s="137">
        <f t="shared" si="0"/>
        <v>44629</v>
      </c>
      <c r="Y5" s="137">
        <f t="shared" si="0"/>
        <v>44630</v>
      </c>
      <c r="Z5" s="137">
        <f t="shared" si="0"/>
        <v>44631</v>
      </c>
      <c r="AA5" s="137">
        <f t="shared" si="0"/>
        <v>44632</v>
      </c>
      <c r="AB5" s="138">
        <f t="shared" si="0"/>
        <v>44633</v>
      </c>
      <c r="AC5" s="139">
        <f>AB5+1</f>
        <v>44634</v>
      </c>
      <c r="AD5" s="140">
        <f>AC5+1</f>
        <v>44635</v>
      </c>
      <c r="AE5" s="140">
        <f t="shared" si="0"/>
        <v>44636</v>
      </c>
      <c r="AF5" s="140">
        <f t="shared" si="0"/>
        <v>44637</v>
      </c>
      <c r="AG5" s="140">
        <f t="shared" si="0"/>
        <v>44638</v>
      </c>
      <c r="AH5" s="140">
        <f t="shared" si="0"/>
        <v>44639</v>
      </c>
      <c r="AI5" s="141">
        <f t="shared" si="0"/>
        <v>44640</v>
      </c>
      <c r="AJ5" s="139">
        <f>AI5+1</f>
        <v>44641</v>
      </c>
      <c r="AK5" s="140">
        <f>AJ5+1</f>
        <v>44642</v>
      </c>
      <c r="AL5" s="140">
        <f t="shared" si="0"/>
        <v>44643</v>
      </c>
      <c r="AM5" s="140">
        <f t="shared" si="0"/>
        <v>44644</v>
      </c>
      <c r="AN5" s="140">
        <f t="shared" si="0"/>
        <v>44645</v>
      </c>
      <c r="AO5" s="140">
        <f t="shared" si="0"/>
        <v>44646</v>
      </c>
      <c r="AP5" s="141">
        <f t="shared" si="0"/>
        <v>44647</v>
      </c>
      <c r="AQ5" s="139">
        <f>AP5+1</f>
        <v>44648</v>
      </c>
      <c r="AR5" s="140">
        <f>AQ5+1</f>
        <v>44649</v>
      </c>
      <c r="AS5" s="140">
        <f t="shared" si="0"/>
        <v>44650</v>
      </c>
      <c r="AT5" s="140">
        <f t="shared" si="0"/>
        <v>44651</v>
      </c>
      <c r="AU5" s="140">
        <f t="shared" si="0"/>
        <v>44652</v>
      </c>
      <c r="AV5" s="140">
        <f t="shared" si="0"/>
        <v>44653</v>
      </c>
      <c r="AW5" s="141">
        <f t="shared" si="0"/>
        <v>44654</v>
      </c>
      <c r="AX5" s="139">
        <f>AW5+1</f>
        <v>44655</v>
      </c>
      <c r="AY5" s="140">
        <f>AX5+1</f>
        <v>44656</v>
      </c>
      <c r="AZ5" s="140">
        <f t="shared" si="0"/>
        <v>44657</v>
      </c>
      <c r="BA5" s="140">
        <f t="shared" si="0"/>
        <v>44658</v>
      </c>
      <c r="BB5" s="140">
        <f t="shared" si="0"/>
        <v>44659</v>
      </c>
      <c r="BC5" s="140">
        <f t="shared" si="0"/>
        <v>44660</v>
      </c>
      <c r="BD5" s="141">
        <f t="shared" si="0"/>
        <v>44661</v>
      </c>
      <c r="BE5" s="139">
        <f t="shared" si="0"/>
        <v>44662</v>
      </c>
      <c r="BF5" s="140">
        <f t="shared" si="0"/>
        <v>44663</v>
      </c>
      <c r="BG5" s="140">
        <f t="shared" si="0"/>
        <v>44664</v>
      </c>
      <c r="BH5" s="140">
        <f t="shared" si="0"/>
        <v>44665</v>
      </c>
      <c r="BI5" s="140">
        <f t="shared" si="0"/>
        <v>44666</v>
      </c>
      <c r="BJ5" s="140">
        <f t="shared" si="0"/>
        <v>44667</v>
      </c>
      <c r="BK5" s="141">
        <f t="shared" si="0"/>
        <v>44668</v>
      </c>
      <c r="BL5" s="139">
        <f t="shared" si="0"/>
        <v>44669</v>
      </c>
      <c r="BM5" s="140">
        <f t="shared" si="0"/>
        <v>44670</v>
      </c>
      <c r="BN5" s="140">
        <f t="shared" si="0"/>
        <v>44671</v>
      </c>
      <c r="BO5" s="140">
        <f t="shared" si="0"/>
        <v>44672</v>
      </c>
      <c r="BP5" s="140">
        <f t="shared" si="0"/>
        <v>44673</v>
      </c>
      <c r="BQ5" s="140">
        <f t="shared" si="0"/>
        <v>44674</v>
      </c>
      <c r="BR5" s="141">
        <f t="shared" si="0"/>
        <v>44675</v>
      </c>
    </row>
    <row r="6" spans="1:83" s="57" customFormat="1" ht="19.5" customHeight="1" thickBot="1" x14ac:dyDescent="0.4">
      <c r="A6" s="43" t="s">
        <v>5</v>
      </c>
      <c r="B6" s="43" t="s">
        <v>6</v>
      </c>
      <c r="C6" s="44" t="s">
        <v>7</v>
      </c>
      <c r="D6" s="45" t="s">
        <v>8</v>
      </c>
      <c r="E6" s="46" t="s">
        <v>9</v>
      </c>
      <c r="F6" s="47" t="s">
        <v>10</v>
      </c>
      <c r="G6" s="48" t="s">
        <v>11</v>
      </c>
      <c r="H6" s="48" t="s">
        <v>12</v>
      </c>
      <c r="I6" s="49" t="s">
        <v>13</v>
      </c>
      <c r="J6" s="50" t="s">
        <v>14</v>
      </c>
      <c r="K6" s="51" t="s">
        <v>15</v>
      </c>
      <c r="L6" s="52" t="s">
        <v>16</v>
      </c>
      <c r="M6" s="53"/>
      <c r="N6" s="53" t="s">
        <v>17</v>
      </c>
      <c r="O6" s="54" t="str">
        <f t="shared" ref="O6:BR6" si="1">LEFT(TEXT(O5,"ddd"),1)</f>
        <v>M</v>
      </c>
      <c r="P6" s="55" t="str">
        <f t="shared" si="1"/>
        <v>T</v>
      </c>
      <c r="Q6" s="55" t="str">
        <f t="shared" si="1"/>
        <v>W</v>
      </c>
      <c r="R6" s="55" t="str">
        <f t="shared" si="1"/>
        <v>T</v>
      </c>
      <c r="S6" s="55" t="str">
        <f t="shared" si="1"/>
        <v>F</v>
      </c>
      <c r="T6" s="55" t="str">
        <f t="shared" si="1"/>
        <v>S</v>
      </c>
      <c r="U6" s="56" t="str">
        <f t="shared" si="1"/>
        <v>S</v>
      </c>
      <c r="V6" s="54" t="str">
        <f t="shared" si="1"/>
        <v>M</v>
      </c>
      <c r="W6" s="55" t="str">
        <f t="shared" si="1"/>
        <v>T</v>
      </c>
      <c r="X6" s="55" t="str">
        <f t="shared" si="1"/>
        <v>W</v>
      </c>
      <c r="Y6" s="55" t="str">
        <f t="shared" si="1"/>
        <v>T</v>
      </c>
      <c r="Z6" s="55" t="str">
        <f t="shared" si="1"/>
        <v>F</v>
      </c>
      <c r="AA6" s="55" t="str">
        <f t="shared" si="1"/>
        <v>S</v>
      </c>
      <c r="AB6" s="56" t="str">
        <f t="shared" si="1"/>
        <v>S</v>
      </c>
      <c r="AC6" s="54" t="str">
        <f t="shared" si="1"/>
        <v>M</v>
      </c>
      <c r="AD6" s="55" t="str">
        <f t="shared" si="1"/>
        <v>T</v>
      </c>
      <c r="AE6" s="55" t="str">
        <f t="shared" si="1"/>
        <v>W</v>
      </c>
      <c r="AF6" s="55" t="str">
        <f t="shared" si="1"/>
        <v>T</v>
      </c>
      <c r="AG6" s="55" t="str">
        <f t="shared" si="1"/>
        <v>F</v>
      </c>
      <c r="AH6" s="55" t="str">
        <f t="shared" si="1"/>
        <v>S</v>
      </c>
      <c r="AI6" s="56" t="str">
        <f t="shared" si="1"/>
        <v>S</v>
      </c>
      <c r="AJ6" s="54" t="str">
        <f t="shared" si="1"/>
        <v>M</v>
      </c>
      <c r="AK6" s="55" t="str">
        <f t="shared" si="1"/>
        <v>T</v>
      </c>
      <c r="AL6" s="55" t="str">
        <f t="shared" si="1"/>
        <v>W</v>
      </c>
      <c r="AM6" s="55" t="str">
        <f t="shared" si="1"/>
        <v>T</v>
      </c>
      <c r="AN6" s="55" t="str">
        <f t="shared" si="1"/>
        <v>F</v>
      </c>
      <c r="AO6" s="55" t="str">
        <f t="shared" si="1"/>
        <v>S</v>
      </c>
      <c r="AP6" s="56" t="str">
        <f t="shared" si="1"/>
        <v>S</v>
      </c>
      <c r="AQ6" s="54" t="str">
        <f t="shared" si="1"/>
        <v>M</v>
      </c>
      <c r="AR6" s="55" t="str">
        <f t="shared" si="1"/>
        <v>T</v>
      </c>
      <c r="AS6" s="55" t="str">
        <f t="shared" si="1"/>
        <v>W</v>
      </c>
      <c r="AT6" s="55" t="str">
        <f t="shared" si="1"/>
        <v>T</v>
      </c>
      <c r="AU6" s="55" t="str">
        <f t="shared" si="1"/>
        <v>F</v>
      </c>
      <c r="AV6" s="55" t="str">
        <f t="shared" si="1"/>
        <v>S</v>
      </c>
      <c r="AW6" s="56" t="str">
        <f t="shared" si="1"/>
        <v>S</v>
      </c>
      <c r="AX6" s="54" t="str">
        <f t="shared" si="1"/>
        <v>M</v>
      </c>
      <c r="AY6" s="55" t="str">
        <f t="shared" si="1"/>
        <v>T</v>
      </c>
      <c r="AZ6" s="55" t="str">
        <f t="shared" si="1"/>
        <v>W</v>
      </c>
      <c r="BA6" s="55" t="str">
        <f t="shared" si="1"/>
        <v>T</v>
      </c>
      <c r="BB6" s="55" t="str">
        <f t="shared" si="1"/>
        <v>F</v>
      </c>
      <c r="BC6" s="55" t="str">
        <f t="shared" si="1"/>
        <v>S</v>
      </c>
      <c r="BD6" s="56" t="str">
        <f t="shared" si="1"/>
        <v>S</v>
      </c>
      <c r="BE6" s="54" t="str">
        <f t="shared" si="1"/>
        <v>M</v>
      </c>
      <c r="BF6" s="55" t="str">
        <f t="shared" si="1"/>
        <v>T</v>
      </c>
      <c r="BG6" s="55" t="str">
        <f t="shared" si="1"/>
        <v>W</v>
      </c>
      <c r="BH6" s="55" t="str">
        <f t="shared" si="1"/>
        <v>T</v>
      </c>
      <c r="BI6" s="55" t="str">
        <f t="shared" si="1"/>
        <v>F</v>
      </c>
      <c r="BJ6" s="55" t="str">
        <f t="shared" si="1"/>
        <v>S</v>
      </c>
      <c r="BK6" s="56" t="str">
        <f t="shared" si="1"/>
        <v>S</v>
      </c>
      <c r="BL6" s="54" t="str">
        <f t="shared" si="1"/>
        <v>M</v>
      </c>
      <c r="BM6" s="55" t="str">
        <f t="shared" si="1"/>
        <v>T</v>
      </c>
      <c r="BN6" s="55" t="str">
        <f t="shared" si="1"/>
        <v>W</v>
      </c>
      <c r="BO6" s="55" t="str">
        <f t="shared" si="1"/>
        <v>T</v>
      </c>
      <c r="BP6" s="55" t="str">
        <f t="shared" si="1"/>
        <v>F</v>
      </c>
      <c r="BQ6" s="55" t="str">
        <f t="shared" si="1"/>
        <v>S</v>
      </c>
      <c r="BR6" s="56" t="str">
        <f t="shared" si="1"/>
        <v>S</v>
      </c>
    </row>
    <row r="7" spans="1:83" ht="25" customHeight="1" thickBot="1" x14ac:dyDescent="0.4">
      <c r="A7" s="58" t="s">
        <v>18</v>
      </c>
      <c r="B7" s="58">
        <v>1</v>
      </c>
      <c r="C7" s="59" t="s">
        <v>19</v>
      </c>
      <c r="D7" s="60" t="s">
        <v>20</v>
      </c>
      <c r="E7" s="61" t="s">
        <v>38</v>
      </c>
      <c r="F7" s="62">
        <v>0</v>
      </c>
      <c r="G7" s="63">
        <v>44620</v>
      </c>
      <c r="H7" s="63">
        <v>44622</v>
      </c>
      <c r="I7" s="64">
        <f>Table6[[#This Row],[END]]-Table6[[#This Row],[START]]+1</f>
        <v>3</v>
      </c>
      <c r="J7" s="65" t="str">
        <f t="shared" ref="J7:J28" si="2">"Q"&amp;CHOOSE(MONTH(G7),2,2,2,3,3,3,4,4,4,1,1,1)</f>
        <v>Q2</v>
      </c>
      <c r="K7" s="66">
        <f>Table6[[#This Row],[START]]</f>
        <v>44620</v>
      </c>
      <c r="L7" s="67">
        <v>20</v>
      </c>
      <c r="M7" s="68"/>
      <c r="N7" s="69">
        <f t="shared" ref="N7:N9" si="3">IF(OR(ISBLANK(task_start),ISBLANK(task_end)),"",task_end-task_start+1)</f>
        <v>3</v>
      </c>
      <c r="O7" s="70"/>
      <c r="P7" s="71"/>
      <c r="Q7" s="71"/>
      <c r="R7" s="72"/>
      <c r="S7" s="71"/>
      <c r="T7" s="73"/>
      <c r="U7" s="73"/>
      <c r="V7" s="71"/>
      <c r="W7" s="71"/>
      <c r="X7" s="71"/>
      <c r="Y7" s="71"/>
      <c r="Z7" s="71"/>
      <c r="AA7" s="73"/>
      <c r="AB7" s="73"/>
      <c r="AC7" s="71"/>
      <c r="AD7" s="71"/>
      <c r="AE7" s="71"/>
      <c r="AF7" s="71"/>
      <c r="AG7" s="71"/>
      <c r="AH7" s="73"/>
      <c r="AI7" s="73"/>
      <c r="AJ7" s="71"/>
      <c r="AK7" s="71"/>
      <c r="AL7" s="71"/>
      <c r="AM7" s="71"/>
      <c r="AN7" s="71"/>
      <c r="AO7" s="73"/>
      <c r="AP7" s="73"/>
      <c r="AQ7" s="71"/>
      <c r="AR7" s="71"/>
      <c r="AS7" s="71"/>
      <c r="AT7" s="71"/>
      <c r="AU7" s="71"/>
      <c r="AV7" s="73"/>
      <c r="AW7" s="73"/>
      <c r="AX7" s="71"/>
      <c r="AY7" s="71"/>
      <c r="AZ7" s="71"/>
      <c r="BA7" s="71"/>
      <c r="BB7" s="71"/>
      <c r="BC7" s="73"/>
      <c r="BD7" s="73"/>
      <c r="BE7" s="71"/>
      <c r="BF7" s="71"/>
      <c r="BG7" s="71"/>
      <c r="BH7" s="71"/>
      <c r="BI7" s="71"/>
      <c r="BJ7" s="73"/>
      <c r="BK7" s="73"/>
      <c r="BL7" s="71"/>
      <c r="BM7" s="71"/>
      <c r="BN7" s="71"/>
      <c r="BO7" s="71"/>
      <c r="BP7" s="71"/>
      <c r="BQ7" s="73"/>
      <c r="BR7" s="73"/>
    </row>
    <row r="8" spans="1:83" s="79" customFormat="1" ht="25" customHeight="1" thickBot="1" x14ac:dyDescent="0.4">
      <c r="A8" s="58" t="s">
        <v>21</v>
      </c>
      <c r="B8" s="58">
        <v>1</v>
      </c>
      <c r="C8" s="59" t="s">
        <v>22</v>
      </c>
      <c r="D8" s="60" t="s">
        <v>23</v>
      </c>
      <c r="E8" s="61" t="s">
        <v>39</v>
      </c>
      <c r="F8" s="62">
        <v>0</v>
      </c>
      <c r="G8" s="63">
        <v>44620</v>
      </c>
      <c r="H8" s="63">
        <v>44622</v>
      </c>
      <c r="I8" s="64">
        <f>Table6[[#This Row],[END]]-Table6[[#This Row],[START]]+1</f>
        <v>3</v>
      </c>
      <c r="J8" s="65" t="str">
        <f t="shared" si="2"/>
        <v>Q2</v>
      </c>
      <c r="K8" s="66">
        <f>Table6[[#This Row],[START]]</f>
        <v>44620</v>
      </c>
      <c r="L8" s="67">
        <v>20</v>
      </c>
      <c r="M8" s="74"/>
      <c r="N8" s="75">
        <f t="shared" si="3"/>
        <v>3</v>
      </c>
      <c r="O8" s="76"/>
      <c r="P8" s="77"/>
      <c r="Q8" s="77"/>
      <c r="R8" s="77"/>
      <c r="S8" s="77"/>
      <c r="T8" s="78"/>
      <c r="U8" s="78"/>
      <c r="V8" s="77"/>
      <c r="W8" s="77"/>
      <c r="X8" s="77"/>
      <c r="Y8" s="77"/>
      <c r="Z8" s="77"/>
      <c r="AA8" s="78"/>
      <c r="AB8" s="78"/>
      <c r="AC8" s="77"/>
      <c r="AD8" s="77"/>
      <c r="AE8" s="77"/>
      <c r="AF8" s="77"/>
      <c r="AG8" s="77"/>
      <c r="AH8" s="78"/>
      <c r="AI8" s="78"/>
      <c r="AJ8" s="77"/>
      <c r="AK8" s="77"/>
      <c r="AL8" s="77"/>
      <c r="AM8" s="77"/>
      <c r="AN8" s="77"/>
      <c r="AO8" s="78"/>
      <c r="AP8" s="78"/>
      <c r="AQ8" s="77"/>
      <c r="AR8" s="77"/>
      <c r="AS8" s="77"/>
      <c r="AT8" s="77"/>
      <c r="AU8" s="77"/>
      <c r="AV8" s="78"/>
      <c r="AW8" s="78"/>
      <c r="AX8" s="77"/>
      <c r="AY8" s="77"/>
      <c r="AZ8" s="77"/>
      <c r="BA8" s="77"/>
      <c r="BB8" s="77"/>
      <c r="BC8" s="78"/>
      <c r="BD8" s="78"/>
      <c r="BE8" s="77"/>
      <c r="BF8" s="77"/>
      <c r="BG8" s="77"/>
      <c r="BH8" s="77"/>
      <c r="BI8" s="77"/>
      <c r="BJ8" s="78"/>
      <c r="BK8" s="78"/>
      <c r="BL8" s="77"/>
      <c r="BM8" s="77"/>
      <c r="BN8" s="77"/>
      <c r="BO8" s="77"/>
      <c r="BP8" s="77"/>
      <c r="BQ8" s="78"/>
      <c r="BR8" s="78"/>
    </row>
    <row r="9" spans="1:83" s="79" customFormat="1" ht="25" customHeight="1" thickBot="1" x14ac:dyDescent="0.4">
      <c r="A9" s="80" t="s">
        <v>24</v>
      </c>
      <c r="B9" s="81">
        <v>1</v>
      </c>
      <c r="C9" s="82" t="s">
        <v>19</v>
      </c>
      <c r="D9" s="83" t="s">
        <v>25</v>
      </c>
      <c r="E9" s="84" t="s">
        <v>26</v>
      </c>
      <c r="F9" s="85">
        <v>1</v>
      </c>
      <c r="G9" s="86">
        <v>44621</v>
      </c>
      <c r="H9" s="87">
        <v>44651</v>
      </c>
      <c r="I9" s="88">
        <f>Table6[[#This Row],[END]]-Table6[[#This Row],[START]]+1</f>
        <v>31</v>
      </c>
      <c r="J9" s="65" t="str">
        <f t="shared" si="2"/>
        <v>Q2</v>
      </c>
      <c r="K9" s="66">
        <f>Table6[[#This Row],[START]]</f>
        <v>44621</v>
      </c>
      <c r="L9" s="89">
        <v>100</v>
      </c>
      <c r="M9" s="74"/>
      <c r="N9" s="75">
        <f t="shared" si="3"/>
        <v>31</v>
      </c>
      <c r="O9" s="76"/>
      <c r="P9" s="77"/>
      <c r="Q9" s="77"/>
      <c r="R9" s="77"/>
      <c r="S9" s="77"/>
      <c r="T9" s="78"/>
      <c r="U9" s="78"/>
      <c r="V9" s="77"/>
      <c r="W9" s="77"/>
      <c r="X9" s="77"/>
      <c r="Y9" s="77"/>
      <c r="Z9" s="77"/>
      <c r="AA9" s="78"/>
      <c r="AB9" s="78"/>
      <c r="AC9" s="77"/>
      <c r="AD9" s="77"/>
      <c r="AE9" s="77"/>
      <c r="AF9" s="77"/>
      <c r="AG9" s="77"/>
      <c r="AH9" s="78"/>
      <c r="AI9" s="78"/>
      <c r="AJ9" s="77"/>
      <c r="AK9" s="77"/>
      <c r="AL9" s="77"/>
      <c r="AM9" s="77"/>
      <c r="AN9" s="77"/>
      <c r="AO9" s="78"/>
      <c r="AP9" s="78"/>
      <c r="AQ9" s="77"/>
      <c r="AR9" s="77"/>
      <c r="AS9" s="77"/>
      <c r="AT9" s="77"/>
      <c r="AU9" s="77"/>
      <c r="AV9" s="78"/>
      <c r="AW9" s="78"/>
      <c r="AX9" s="77"/>
      <c r="AY9" s="77"/>
      <c r="AZ9" s="77"/>
      <c r="BA9" s="77"/>
      <c r="BB9" s="77"/>
      <c r="BC9" s="78"/>
      <c r="BD9" s="78"/>
      <c r="BE9" s="77"/>
      <c r="BF9" s="77"/>
      <c r="BG9" s="77"/>
      <c r="BH9" s="77"/>
      <c r="BI9" s="77"/>
      <c r="BJ9" s="78"/>
      <c r="BK9" s="78"/>
      <c r="BL9" s="77"/>
      <c r="BM9" s="77"/>
      <c r="BN9" s="77"/>
      <c r="BO9" s="77"/>
      <c r="BP9" s="77"/>
      <c r="BQ9" s="78"/>
      <c r="BR9" s="78"/>
    </row>
    <row r="10" spans="1:83" s="79" customFormat="1" ht="25" customHeight="1" thickBot="1" x14ac:dyDescent="0.4">
      <c r="A10" s="80" t="s">
        <v>27</v>
      </c>
      <c r="B10" s="81">
        <v>9</v>
      </c>
      <c r="C10" s="82" t="s">
        <v>28</v>
      </c>
      <c r="D10" s="83" t="s">
        <v>25</v>
      </c>
      <c r="E10" s="84" t="s">
        <v>26</v>
      </c>
      <c r="F10" s="85">
        <v>1</v>
      </c>
      <c r="G10" s="86">
        <v>44621</v>
      </c>
      <c r="H10" s="87">
        <v>44651</v>
      </c>
      <c r="I10" s="90">
        <f>Table6[[#This Row],[END]]-Table6[[#This Row],[START]]+1</f>
        <v>31</v>
      </c>
      <c r="J10" s="65" t="str">
        <f t="shared" si="2"/>
        <v>Q2</v>
      </c>
      <c r="K10" s="66">
        <f>Table6[[#This Row],[START]]</f>
        <v>44621</v>
      </c>
      <c r="L10" s="89"/>
      <c r="M10" s="74"/>
      <c r="N10" s="75"/>
      <c r="O10" s="76"/>
      <c r="P10" s="77"/>
      <c r="Q10" s="77"/>
      <c r="R10" s="77"/>
      <c r="S10" s="77"/>
      <c r="T10" s="78"/>
      <c r="U10" s="78"/>
      <c r="V10" s="77"/>
      <c r="W10" s="77"/>
      <c r="X10" s="77"/>
      <c r="Y10" s="77"/>
      <c r="Z10" s="77"/>
      <c r="AA10" s="78"/>
      <c r="AB10" s="78"/>
      <c r="AC10" s="77"/>
      <c r="AD10" s="77"/>
      <c r="AE10" s="77"/>
      <c r="AF10" s="77"/>
      <c r="AG10" s="77"/>
      <c r="AH10" s="78"/>
      <c r="AI10" s="78"/>
      <c r="AJ10" s="77"/>
      <c r="AK10" s="77"/>
      <c r="AL10" s="77"/>
      <c r="AM10" s="77"/>
      <c r="AN10" s="77"/>
      <c r="AO10" s="78"/>
      <c r="AP10" s="78"/>
      <c r="AQ10" s="77"/>
      <c r="AR10" s="77"/>
      <c r="AS10" s="77"/>
      <c r="AT10" s="77"/>
      <c r="AU10" s="77"/>
      <c r="AV10" s="78"/>
      <c r="AW10" s="78"/>
      <c r="AX10" s="77"/>
      <c r="AY10" s="77"/>
      <c r="AZ10" s="77"/>
      <c r="BA10" s="77"/>
      <c r="BB10" s="77"/>
      <c r="BC10" s="78"/>
      <c r="BD10" s="78"/>
      <c r="BE10" s="77"/>
      <c r="BF10" s="77"/>
      <c r="BG10" s="77"/>
      <c r="BH10" s="77"/>
      <c r="BI10" s="77"/>
      <c r="BJ10" s="78"/>
      <c r="BK10" s="78"/>
      <c r="BL10" s="77"/>
      <c r="BM10" s="77"/>
      <c r="BN10" s="77"/>
      <c r="BO10" s="77"/>
      <c r="BP10" s="77"/>
      <c r="BQ10" s="78"/>
      <c r="BR10" s="78"/>
    </row>
    <row r="11" spans="1:83" s="79" customFormat="1" ht="25" customHeight="1" thickBot="1" x14ac:dyDescent="0.4">
      <c r="A11" s="80" t="s">
        <v>29</v>
      </c>
      <c r="B11" s="81">
        <v>4</v>
      </c>
      <c r="C11" s="82" t="s">
        <v>28</v>
      </c>
      <c r="D11" s="83" t="s">
        <v>25</v>
      </c>
      <c r="E11" s="84" t="s">
        <v>26</v>
      </c>
      <c r="F11" s="85">
        <v>1</v>
      </c>
      <c r="G11" s="86">
        <v>44621</v>
      </c>
      <c r="H11" s="87">
        <v>44651</v>
      </c>
      <c r="I11" s="90">
        <f>Table6[[#This Row],[END]]-Table6[[#This Row],[START]]+1</f>
        <v>31</v>
      </c>
      <c r="J11" s="65" t="str">
        <f t="shared" si="2"/>
        <v>Q2</v>
      </c>
      <c r="K11" s="66">
        <f>Table6[[#This Row],[START]]</f>
        <v>44621</v>
      </c>
      <c r="L11" s="91"/>
      <c r="M11" s="74"/>
      <c r="N11" s="75"/>
      <c r="O11" s="76"/>
      <c r="P11" s="77"/>
      <c r="Q11" s="77"/>
      <c r="R11" s="77"/>
      <c r="S11" s="77"/>
      <c r="T11" s="78"/>
      <c r="U11" s="78"/>
      <c r="V11" s="77"/>
      <c r="W11" s="77"/>
      <c r="X11" s="77"/>
      <c r="Y11" s="77"/>
      <c r="Z11" s="77"/>
      <c r="AA11" s="92"/>
      <c r="AB11" s="92"/>
      <c r="AC11" s="77"/>
      <c r="AD11" s="77"/>
      <c r="AE11" s="77"/>
      <c r="AF11" s="77"/>
      <c r="AG11" s="77"/>
      <c r="AH11" s="78"/>
      <c r="AI11" s="78"/>
      <c r="AJ11" s="77"/>
      <c r="AK11" s="77"/>
      <c r="AL11" s="77"/>
      <c r="AM11" s="77"/>
      <c r="AN11" s="77"/>
      <c r="AO11" s="78"/>
      <c r="AP11" s="78"/>
      <c r="AQ11" s="77"/>
      <c r="AR11" s="77"/>
      <c r="AS11" s="77"/>
      <c r="AT11" s="77"/>
      <c r="AU11" s="77"/>
      <c r="AV11" s="78"/>
      <c r="AW11" s="78"/>
      <c r="AX11" s="77"/>
      <c r="AY11" s="77"/>
      <c r="AZ11" s="16"/>
      <c r="BA11" s="77"/>
      <c r="BB11" s="77"/>
      <c r="BC11" s="78"/>
      <c r="BD11" s="78"/>
      <c r="BE11" s="77"/>
      <c r="BF11" s="77"/>
      <c r="BG11" s="77"/>
      <c r="BH11" s="77"/>
      <c r="BI11" s="77"/>
      <c r="BJ11" s="78"/>
      <c r="BK11" s="78"/>
      <c r="BL11" s="77"/>
      <c r="BM11" s="77"/>
      <c r="BN11" s="77"/>
      <c r="BO11" s="77"/>
      <c r="BP11" s="77"/>
      <c r="BQ11" s="78"/>
      <c r="BR11" s="78"/>
    </row>
    <row r="12" spans="1:83" s="79" customFormat="1" ht="25" customHeight="1" thickBot="1" x14ac:dyDescent="0.4">
      <c r="A12" s="58" t="s">
        <v>27</v>
      </c>
      <c r="B12" s="58">
        <v>1</v>
      </c>
      <c r="C12" s="59" t="s">
        <v>22</v>
      </c>
      <c r="D12" s="60" t="s">
        <v>23</v>
      </c>
      <c r="E12" s="61" t="s">
        <v>30</v>
      </c>
      <c r="F12" s="62">
        <v>1</v>
      </c>
      <c r="G12" s="63">
        <v>44634</v>
      </c>
      <c r="H12" s="63">
        <v>44640</v>
      </c>
      <c r="I12" s="64">
        <f>Table6[[#This Row],[END]]-Table6[[#This Row],[START]]+1</f>
        <v>7</v>
      </c>
      <c r="J12" s="65" t="str">
        <f t="shared" si="2"/>
        <v>Q2</v>
      </c>
      <c r="K12" s="66">
        <f>Table6[[#This Row],[START]]</f>
        <v>44634</v>
      </c>
      <c r="L12" s="67">
        <v>35</v>
      </c>
      <c r="M12" s="74"/>
      <c r="N12" s="75"/>
      <c r="O12" s="76"/>
      <c r="P12" s="77"/>
      <c r="Q12" s="77"/>
      <c r="R12" s="77"/>
      <c r="S12" s="77"/>
      <c r="T12" s="78"/>
      <c r="U12" s="78"/>
      <c r="V12" s="77"/>
      <c r="W12" s="77"/>
      <c r="X12" s="77"/>
      <c r="Y12" s="77"/>
      <c r="Z12" s="77"/>
      <c r="AA12" s="78"/>
      <c r="AB12" s="78"/>
      <c r="AC12" s="77"/>
      <c r="AD12" s="77"/>
      <c r="AE12" s="77"/>
      <c r="AF12" s="77"/>
      <c r="AG12" s="77"/>
      <c r="AH12" s="78"/>
      <c r="AI12" s="78"/>
      <c r="AJ12" s="77"/>
      <c r="AK12" s="77"/>
      <c r="AL12" s="77"/>
      <c r="AM12" s="77"/>
      <c r="AN12" s="77"/>
      <c r="AO12" s="78"/>
      <c r="AP12" s="78"/>
      <c r="AQ12" s="77"/>
      <c r="AR12" s="77"/>
      <c r="AS12" s="77"/>
      <c r="AT12" s="77"/>
      <c r="AU12" s="77"/>
      <c r="AV12" s="78"/>
      <c r="AW12" s="78"/>
      <c r="AX12" s="77"/>
      <c r="AY12" s="77"/>
      <c r="AZ12" s="77"/>
      <c r="BA12" s="77"/>
      <c r="BB12" s="77"/>
      <c r="BC12" s="78"/>
      <c r="BD12" s="78"/>
      <c r="BE12" s="77"/>
      <c r="BF12" s="77"/>
      <c r="BG12" s="77"/>
      <c r="BH12" s="77"/>
      <c r="BI12" s="77"/>
      <c r="BJ12" s="78"/>
      <c r="BK12" s="78"/>
      <c r="BL12" s="77"/>
      <c r="BM12" s="77"/>
      <c r="BN12" s="77"/>
      <c r="BO12" s="77"/>
      <c r="BP12" s="77"/>
      <c r="BQ12" s="78"/>
      <c r="BR12" s="78"/>
    </row>
    <row r="13" spans="1:83" s="79" customFormat="1" ht="25" customHeight="1" thickBot="1" x14ac:dyDescent="0.4">
      <c r="A13" s="58" t="s">
        <v>31</v>
      </c>
      <c r="B13" s="93">
        <v>1</v>
      </c>
      <c r="C13" s="94" t="s">
        <v>19</v>
      </c>
      <c r="D13" s="60" t="s">
        <v>32</v>
      </c>
      <c r="E13" s="95" t="s">
        <v>33</v>
      </c>
      <c r="F13" s="62">
        <v>0</v>
      </c>
      <c r="G13" s="63">
        <v>44652</v>
      </c>
      <c r="H13" s="96">
        <v>44656</v>
      </c>
      <c r="I13" s="97">
        <f>Table6[[#This Row],[END]]-Table6[[#This Row],[START]]+1</f>
        <v>5</v>
      </c>
      <c r="J13" s="65" t="str">
        <f t="shared" si="2"/>
        <v>Q3</v>
      </c>
      <c r="K13" s="66">
        <f>Table6[[#This Row],[START]]</f>
        <v>44652</v>
      </c>
      <c r="L13" s="98">
        <v>50</v>
      </c>
      <c r="M13" s="74"/>
      <c r="N13" s="75"/>
      <c r="O13" s="76"/>
      <c r="P13" s="77"/>
      <c r="Q13" s="77"/>
      <c r="R13" s="77"/>
      <c r="S13" s="77"/>
      <c r="T13" s="78"/>
      <c r="U13" s="78"/>
      <c r="V13" s="77"/>
      <c r="W13" s="77"/>
      <c r="X13" s="77"/>
      <c r="Y13" s="77"/>
      <c r="Z13" s="77"/>
      <c r="AA13" s="78"/>
      <c r="AB13" s="78"/>
      <c r="AC13" s="77"/>
      <c r="AD13" s="77"/>
      <c r="AE13" s="77"/>
      <c r="AF13" s="77"/>
      <c r="AG13" s="77"/>
      <c r="AH13" s="78"/>
      <c r="AI13" s="78"/>
      <c r="AJ13" s="77"/>
      <c r="AK13" s="77"/>
      <c r="AL13" s="77"/>
      <c r="AM13" s="77"/>
      <c r="AN13" s="77"/>
      <c r="AO13" s="78"/>
      <c r="AP13" s="78"/>
      <c r="AQ13" s="77"/>
      <c r="AR13" s="77"/>
      <c r="AS13" s="77"/>
      <c r="AT13" s="77"/>
      <c r="AU13" s="77"/>
      <c r="AV13" s="78"/>
      <c r="AW13" s="78"/>
      <c r="AX13" s="77"/>
      <c r="AY13" s="77"/>
      <c r="AZ13" s="77"/>
      <c r="BA13" s="77"/>
      <c r="BB13" s="77"/>
      <c r="BC13" s="78"/>
      <c r="BD13" s="78"/>
      <c r="BE13" s="77"/>
      <c r="BF13" s="77"/>
      <c r="BG13" s="77"/>
      <c r="BH13" s="77"/>
      <c r="BI13" s="77"/>
      <c r="BJ13" s="78"/>
      <c r="BK13" s="78"/>
      <c r="BL13" s="77"/>
      <c r="BM13" s="77"/>
      <c r="BN13" s="77"/>
      <c r="BO13" s="77"/>
      <c r="BP13" s="77"/>
      <c r="BQ13" s="78"/>
      <c r="BR13" s="78"/>
    </row>
    <row r="14" spans="1:83" s="79" customFormat="1" ht="25" customHeight="1" thickBot="1" x14ac:dyDescent="0.4">
      <c r="A14" s="80" t="s">
        <v>24</v>
      </c>
      <c r="B14" s="81">
        <v>1</v>
      </c>
      <c r="C14" s="82" t="s">
        <v>19</v>
      </c>
      <c r="D14" s="83" t="s">
        <v>25</v>
      </c>
      <c r="E14" s="84" t="s">
        <v>34</v>
      </c>
      <c r="F14" s="85">
        <v>1</v>
      </c>
      <c r="G14" s="86">
        <v>44739</v>
      </c>
      <c r="H14" s="87">
        <v>44771</v>
      </c>
      <c r="I14" s="88">
        <f>Table6[[#This Row],[END]]-Table6[[#This Row],[START]]+1</f>
        <v>33</v>
      </c>
      <c r="J14" s="65" t="str">
        <f t="shared" si="2"/>
        <v>Q3</v>
      </c>
      <c r="K14" s="66">
        <f>Table6[[#This Row],[START]]</f>
        <v>44739</v>
      </c>
      <c r="L14" s="91">
        <v>100</v>
      </c>
      <c r="M14" s="74"/>
      <c r="N14" s="75"/>
      <c r="O14" s="76"/>
      <c r="P14" s="77"/>
      <c r="Q14" s="77"/>
      <c r="R14" s="77"/>
      <c r="S14" s="77"/>
      <c r="T14" s="78"/>
      <c r="U14" s="78"/>
      <c r="V14" s="77"/>
      <c r="W14" s="77"/>
      <c r="X14" s="77"/>
      <c r="Y14" s="77"/>
      <c r="Z14" s="77"/>
      <c r="AA14" s="78"/>
      <c r="AB14" s="78"/>
      <c r="AC14" s="77"/>
      <c r="AD14" s="77"/>
      <c r="AE14" s="77"/>
      <c r="AF14" s="77"/>
      <c r="AG14" s="77"/>
      <c r="AH14" s="78"/>
      <c r="AI14" s="78"/>
      <c r="AJ14" s="77"/>
      <c r="AK14" s="77"/>
      <c r="AL14" s="77"/>
      <c r="AM14" s="77"/>
      <c r="AN14" s="77"/>
      <c r="AO14" s="78"/>
      <c r="AP14" s="78"/>
      <c r="AQ14" s="77"/>
      <c r="AR14" s="77"/>
      <c r="AS14" s="77"/>
      <c r="AT14" s="77"/>
      <c r="AU14" s="77"/>
      <c r="AV14" s="78"/>
      <c r="AW14" s="78"/>
      <c r="AX14" s="77"/>
      <c r="AY14" s="77"/>
      <c r="AZ14" s="77"/>
      <c r="BA14" s="77"/>
      <c r="BB14" s="77"/>
      <c r="BC14" s="78"/>
      <c r="BD14" s="78"/>
      <c r="BE14" s="77"/>
      <c r="BF14" s="77"/>
      <c r="BG14" s="77"/>
      <c r="BH14" s="77"/>
      <c r="BI14" s="77"/>
      <c r="BJ14" s="78"/>
      <c r="BK14" s="78"/>
      <c r="BL14" s="77"/>
      <c r="BM14" s="77"/>
      <c r="BN14" s="77"/>
      <c r="BO14" s="77"/>
      <c r="BP14" s="77"/>
      <c r="BQ14" s="78"/>
      <c r="BR14" s="78"/>
    </row>
    <row r="15" spans="1:83" s="79" customFormat="1" ht="25" customHeight="1" thickBot="1" x14ac:dyDescent="0.4">
      <c r="A15" s="80" t="s">
        <v>27</v>
      </c>
      <c r="B15" s="81">
        <v>9</v>
      </c>
      <c r="C15" s="82" t="s">
        <v>28</v>
      </c>
      <c r="D15" s="83" t="s">
        <v>25</v>
      </c>
      <c r="E15" s="84" t="s">
        <v>34</v>
      </c>
      <c r="F15" s="85">
        <v>1</v>
      </c>
      <c r="G15" s="86">
        <v>44739</v>
      </c>
      <c r="H15" s="87">
        <v>44771</v>
      </c>
      <c r="I15" s="90">
        <f>Table6[[#This Row],[END]]-Table6[[#This Row],[START]]+1</f>
        <v>33</v>
      </c>
      <c r="J15" s="65" t="str">
        <f t="shared" si="2"/>
        <v>Q3</v>
      </c>
      <c r="K15" s="66">
        <f>Table6[[#This Row],[START]]</f>
        <v>44739</v>
      </c>
      <c r="L15" s="91"/>
      <c r="M15" s="74"/>
      <c r="N15" s="75"/>
      <c r="O15" s="76"/>
      <c r="P15" s="77"/>
      <c r="Q15" s="77"/>
      <c r="R15" s="77"/>
      <c r="S15" s="77"/>
      <c r="T15" s="78"/>
      <c r="U15" s="78"/>
      <c r="V15" s="77"/>
      <c r="W15" s="77"/>
      <c r="X15" s="77"/>
      <c r="Y15" s="77"/>
      <c r="Z15" s="77"/>
      <c r="AA15" s="78"/>
      <c r="AB15" s="78"/>
      <c r="AC15" s="77"/>
      <c r="AD15" s="77"/>
      <c r="AE15" s="77"/>
      <c r="AF15" s="77"/>
      <c r="AG15" s="77"/>
      <c r="AH15" s="78"/>
      <c r="AI15" s="78"/>
      <c r="AJ15" s="77"/>
      <c r="AK15" s="77"/>
      <c r="AL15" s="77"/>
      <c r="AM15" s="77"/>
      <c r="AN15" s="77"/>
      <c r="AO15" s="78"/>
      <c r="AP15" s="78"/>
      <c r="AQ15" s="77"/>
      <c r="AR15" s="77"/>
      <c r="AS15" s="77"/>
      <c r="AT15" s="77"/>
      <c r="AU15" s="77"/>
      <c r="AV15" s="78"/>
      <c r="AW15" s="78"/>
      <c r="AX15" s="77"/>
      <c r="AY15" s="77"/>
      <c r="AZ15" s="77"/>
      <c r="BA15" s="77"/>
      <c r="BB15" s="77"/>
      <c r="BC15" s="78"/>
      <c r="BD15" s="78"/>
      <c r="BE15" s="77"/>
      <c r="BF15" s="77"/>
      <c r="BG15" s="77"/>
      <c r="BH15" s="77"/>
      <c r="BI15" s="77"/>
      <c r="BJ15" s="78"/>
      <c r="BK15" s="78"/>
      <c r="BL15" s="77"/>
      <c r="BM15" s="77"/>
      <c r="BN15" s="77"/>
      <c r="BO15" s="77"/>
      <c r="BP15" s="77"/>
      <c r="BQ15" s="78"/>
      <c r="BR15" s="78"/>
    </row>
    <row r="16" spans="1:83" s="79" customFormat="1" ht="25" customHeight="1" thickBot="1" x14ac:dyDescent="0.4">
      <c r="A16" s="80" t="s">
        <v>29</v>
      </c>
      <c r="B16" s="81">
        <v>4</v>
      </c>
      <c r="C16" s="82" t="s">
        <v>28</v>
      </c>
      <c r="D16" s="83" t="s">
        <v>25</v>
      </c>
      <c r="E16" s="84" t="s">
        <v>34</v>
      </c>
      <c r="F16" s="85">
        <v>1</v>
      </c>
      <c r="G16" s="86">
        <v>44739</v>
      </c>
      <c r="H16" s="87">
        <v>44771</v>
      </c>
      <c r="I16" s="90">
        <f>Table6[[#This Row],[END]]-Table6[[#This Row],[START]]+1</f>
        <v>33</v>
      </c>
      <c r="J16" s="65" t="str">
        <f t="shared" si="2"/>
        <v>Q3</v>
      </c>
      <c r="K16" s="66">
        <f>Table6[[#This Row],[START]]</f>
        <v>44739</v>
      </c>
      <c r="L16" s="91"/>
      <c r="M16" s="74"/>
      <c r="N16" s="75"/>
      <c r="O16" s="76"/>
      <c r="P16" s="77"/>
      <c r="Q16" s="77"/>
      <c r="R16" s="77"/>
      <c r="S16" s="77"/>
      <c r="T16" s="78"/>
      <c r="U16" s="78"/>
      <c r="V16" s="77"/>
      <c r="W16" s="77"/>
      <c r="X16" s="77"/>
      <c r="Y16" s="77"/>
      <c r="Z16" s="77"/>
      <c r="AA16" s="78"/>
      <c r="AB16" s="78"/>
      <c r="AC16" s="77"/>
      <c r="AD16" s="77"/>
      <c r="AE16" s="77"/>
      <c r="AF16" s="77"/>
      <c r="AG16" s="77"/>
      <c r="AH16" s="78"/>
      <c r="AI16" s="78"/>
      <c r="AJ16" s="77"/>
      <c r="AK16" s="77"/>
      <c r="AL16" s="77"/>
      <c r="AM16" s="77"/>
      <c r="AN16" s="77"/>
      <c r="AO16" s="78"/>
      <c r="AP16" s="78"/>
      <c r="AQ16" s="77"/>
      <c r="AR16" s="77"/>
      <c r="AS16" s="77"/>
      <c r="AT16" s="77"/>
      <c r="AU16" s="77"/>
      <c r="AV16" s="78"/>
      <c r="AW16" s="78"/>
      <c r="AX16" s="77"/>
      <c r="AY16" s="77"/>
      <c r="AZ16" s="77"/>
      <c r="BA16" s="77"/>
      <c r="BB16" s="77"/>
      <c r="BC16" s="78"/>
      <c r="BD16" s="78"/>
      <c r="BE16" s="77"/>
      <c r="BF16" s="77"/>
      <c r="BG16" s="77"/>
      <c r="BH16" s="77"/>
      <c r="BI16" s="77"/>
      <c r="BJ16" s="78"/>
      <c r="BK16" s="78"/>
      <c r="BL16" s="77"/>
      <c r="BM16" s="77"/>
      <c r="BN16" s="77"/>
      <c r="BO16" s="77"/>
      <c r="BP16" s="77"/>
      <c r="BQ16" s="78"/>
      <c r="BR16" s="78"/>
    </row>
    <row r="17" spans="1:70" s="79" customFormat="1" ht="25" customHeight="1" thickBot="1" x14ac:dyDescent="0.4">
      <c r="A17" s="80"/>
      <c r="B17" s="81"/>
      <c r="C17" s="82"/>
      <c r="D17" s="83"/>
      <c r="E17" s="84"/>
      <c r="F17" s="85"/>
      <c r="G17" s="86"/>
      <c r="H17" s="87"/>
      <c r="I17" s="90"/>
      <c r="J17" s="65" t="str">
        <f t="shared" si="2"/>
        <v>Q2</v>
      </c>
      <c r="K17" s="66">
        <f>Table6[[#This Row],[START]]</f>
        <v>0</v>
      </c>
      <c r="L17" s="91"/>
      <c r="M17" s="74"/>
      <c r="N17" s="75"/>
      <c r="O17" s="76"/>
      <c r="P17" s="77"/>
      <c r="Q17" s="77"/>
      <c r="R17" s="77"/>
      <c r="S17" s="77"/>
      <c r="T17" s="78"/>
      <c r="U17" s="78"/>
      <c r="V17" s="77"/>
      <c r="W17" s="77"/>
      <c r="X17" s="77"/>
      <c r="Y17" s="77"/>
      <c r="Z17" s="77"/>
      <c r="AA17" s="78"/>
      <c r="AB17" s="78"/>
      <c r="AC17" s="77"/>
      <c r="AD17" s="77"/>
      <c r="AE17" s="77"/>
      <c r="AF17" s="77"/>
      <c r="AG17" s="77"/>
      <c r="AH17" s="78"/>
      <c r="AI17" s="78"/>
      <c r="AJ17" s="77"/>
      <c r="AK17" s="77"/>
      <c r="AL17" s="77"/>
      <c r="AM17" s="77"/>
      <c r="AN17" s="77"/>
      <c r="AO17" s="78"/>
      <c r="AP17" s="78"/>
      <c r="AQ17" s="77"/>
      <c r="AR17" s="77"/>
      <c r="AS17" s="77"/>
      <c r="AT17" s="77"/>
      <c r="AU17" s="77"/>
      <c r="AV17" s="78"/>
      <c r="AW17" s="78"/>
      <c r="AX17" s="77"/>
      <c r="AY17" s="77"/>
      <c r="AZ17" s="77"/>
      <c r="BA17" s="77"/>
      <c r="BB17" s="77"/>
      <c r="BC17" s="78"/>
      <c r="BD17" s="78"/>
      <c r="BE17" s="77"/>
      <c r="BF17" s="77"/>
      <c r="BG17" s="77"/>
      <c r="BH17" s="77"/>
      <c r="BI17" s="77"/>
      <c r="BJ17" s="78"/>
      <c r="BK17" s="78"/>
      <c r="BL17" s="77"/>
      <c r="BM17" s="77"/>
      <c r="BN17" s="77"/>
      <c r="BO17" s="77"/>
      <c r="BP17" s="77"/>
      <c r="BQ17" s="78"/>
      <c r="BR17" s="78"/>
    </row>
    <row r="18" spans="1:70" s="79" customFormat="1" ht="25" customHeight="1" thickBot="1" x14ac:dyDescent="0.4">
      <c r="A18" s="80"/>
      <c r="B18" s="81"/>
      <c r="C18" s="82"/>
      <c r="D18" s="83"/>
      <c r="E18" s="84"/>
      <c r="F18" s="85"/>
      <c r="G18" s="86"/>
      <c r="H18" s="87"/>
      <c r="I18" s="88"/>
      <c r="J18" s="65" t="str">
        <f t="shared" si="2"/>
        <v>Q2</v>
      </c>
      <c r="K18" s="66">
        <f>Table6[[#This Row],[START]]</f>
        <v>0</v>
      </c>
      <c r="L18" s="89"/>
      <c r="M18" s="74"/>
      <c r="N18" s="75"/>
      <c r="O18" s="76"/>
      <c r="P18" s="77"/>
      <c r="Q18" s="77"/>
      <c r="R18" s="77"/>
      <c r="S18" s="77"/>
      <c r="T18" s="78"/>
      <c r="U18" s="78"/>
      <c r="V18" s="77"/>
      <c r="W18" s="77"/>
      <c r="X18" s="77"/>
      <c r="Y18" s="77"/>
      <c r="Z18" s="77"/>
      <c r="AA18" s="78"/>
      <c r="AB18" s="78"/>
      <c r="AC18" s="77"/>
      <c r="AD18" s="77"/>
      <c r="AE18" s="77"/>
      <c r="AF18" s="77"/>
      <c r="AG18" s="77"/>
      <c r="AH18" s="78"/>
      <c r="AI18" s="78"/>
      <c r="AJ18" s="77"/>
      <c r="AK18" s="77"/>
      <c r="AL18" s="77"/>
      <c r="AM18" s="77"/>
      <c r="AN18" s="77"/>
      <c r="AO18" s="78"/>
      <c r="AP18" s="78"/>
      <c r="AQ18" s="77"/>
      <c r="AR18" s="77"/>
      <c r="AS18" s="77"/>
      <c r="AT18" s="77"/>
      <c r="AU18" s="77"/>
      <c r="AV18" s="78"/>
      <c r="AW18" s="78"/>
      <c r="AX18" s="77"/>
      <c r="AY18" s="77"/>
      <c r="AZ18" s="77"/>
      <c r="BA18" s="77"/>
      <c r="BB18" s="77"/>
      <c r="BC18" s="78"/>
      <c r="BD18" s="78"/>
      <c r="BE18" s="77"/>
      <c r="BF18" s="77"/>
      <c r="BG18" s="77"/>
      <c r="BH18" s="77"/>
      <c r="BI18" s="77"/>
      <c r="BJ18" s="78"/>
      <c r="BK18" s="78"/>
      <c r="BL18" s="77"/>
      <c r="BM18" s="77"/>
      <c r="BN18" s="77"/>
      <c r="BO18" s="77"/>
      <c r="BP18" s="77"/>
      <c r="BQ18" s="78"/>
      <c r="BR18" s="78"/>
    </row>
    <row r="19" spans="1:70" s="79" customFormat="1" ht="25" customHeight="1" thickBot="1" x14ac:dyDescent="0.4">
      <c r="A19" s="80"/>
      <c r="B19" s="81"/>
      <c r="C19" s="82"/>
      <c r="D19" s="83"/>
      <c r="E19" s="84"/>
      <c r="F19" s="85"/>
      <c r="G19" s="86"/>
      <c r="H19" s="87"/>
      <c r="I19" s="90"/>
      <c r="J19" s="65" t="str">
        <f t="shared" si="2"/>
        <v>Q2</v>
      </c>
      <c r="K19" s="66">
        <f>Table6[[#This Row],[START]]</f>
        <v>0</v>
      </c>
      <c r="L19" s="91"/>
      <c r="M19" s="74"/>
      <c r="N19" s="75"/>
      <c r="O19" s="76"/>
      <c r="P19" s="77"/>
      <c r="Q19" s="77"/>
      <c r="R19" s="77"/>
      <c r="S19" s="77"/>
      <c r="T19" s="78"/>
      <c r="U19" s="78"/>
      <c r="V19" s="77"/>
      <c r="W19" s="77"/>
      <c r="X19" s="77"/>
      <c r="Y19" s="77"/>
      <c r="Z19" s="77"/>
      <c r="AA19" s="78"/>
      <c r="AB19" s="78"/>
      <c r="AC19" s="77"/>
      <c r="AD19" s="77"/>
      <c r="AE19" s="77"/>
      <c r="AF19" s="77"/>
      <c r="AG19" s="77"/>
      <c r="AH19" s="78"/>
      <c r="AI19" s="78"/>
      <c r="AJ19" s="77"/>
      <c r="AK19" s="77"/>
      <c r="AL19" s="77"/>
      <c r="AM19" s="77"/>
      <c r="AN19" s="77"/>
      <c r="AO19" s="78"/>
      <c r="AP19" s="78"/>
      <c r="AQ19" s="77"/>
      <c r="AR19" s="77"/>
      <c r="AS19" s="77"/>
      <c r="AT19" s="77"/>
      <c r="AU19" s="77"/>
      <c r="AV19" s="78"/>
      <c r="AW19" s="78"/>
      <c r="AX19" s="77"/>
      <c r="AY19" s="77"/>
      <c r="AZ19" s="77"/>
      <c r="BA19" s="77"/>
      <c r="BB19" s="77"/>
      <c r="BC19" s="78"/>
      <c r="BD19" s="78"/>
      <c r="BE19" s="77"/>
      <c r="BF19" s="77"/>
      <c r="BG19" s="77"/>
      <c r="BH19" s="77"/>
      <c r="BI19" s="77"/>
      <c r="BJ19" s="78"/>
      <c r="BK19" s="78"/>
      <c r="BL19" s="77"/>
      <c r="BM19" s="77"/>
      <c r="BN19" s="77"/>
      <c r="BO19" s="77"/>
      <c r="BP19" s="77"/>
      <c r="BQ19" s="78"/>
      <c r="BR19" s="78"/>
    </row>
    <row r="20" spans="1:70" s="79" customFormat="1" ht="25" customHeight="1" thickBot="1" x14ac:dyDescent="0.4">
      <c r="A20" s="80"/>
      <c r="B20" s="81"/>
      <c r="C20" s="82"/>
      <c r="D20" s="83"/>
      <c r="E20" s="84"/>
      <c r="F20" s="85"/>
      <c r="G20" s="86"/>
      <c r="H20" s="87"/>
      <c r="I20" s="90"/>
      <c r="J20" s="65" t="str">
        <f t="shared" si="2"/>
        <v>Q2</v>
      </c>
      <c r="K20" s="66">
        <f>Table6[[#This Row],[START]]</f>
        <v>0</v>
      </c>
      <c r="L20" s="91"/>
      <c r="M20" s="74"/>
      <c r="N20" s="75"/>
      <c r="O20" s="76"/>
      <c r="P20" s="77"/>
      <c r="Q20" s="77"/>
      <c r="R20" s="77"/>
      <c r="S20" s="77"/>
      <c r="T20" s="78"/>
      <c r="U20" s="78"/>
      <c r="V20" s="77"/>
      <c r="W20" s="77"/>
      <c r="X20" s="77"/>
      <c r="Y20" s="77"/>
      <c r="Z20" s="77"/>
      <c r="AA20" s="78"/>
      <c r="AB20" s="78"/>
      <c r="AC20" s="77"/>
      <c r="AD20" s="77"/>
      <c r="AE20" s="77"/>
      <c r="AF20" s="77"/>
      <c r="AG20" s="77"/>
      <c r="AH20" s="78"/>
      <c r="AI20" s="78"/>
      <c r="AJ20" s="77"/>
      <c r="AK20" s="77"/>
      <c r="AL20" s="77"/>
      <c r="AM20" s="77"/>
      <c r="AN20" s="77"/>
      <c r="AO20" s="78"/>
      <c r="AP20" s="78"/>
      <c r="AQ20" s="77"/>
      <c r="AR20" s="77"/>
      <c r="AS20" s="77"/>
      <c r="AT20" s="77"/>
      <c r="AU20" s="77"/>
      <c r="AV20" s="78"/>
      <c r="AW20" s="78"/>
      <c r="AX20" s="77"/>
      <c r="AY20" s="77"/>
      <c r="AZ20" s="77"/>
      <c r="BA20" s="77"/>
      <c r="BB20" s="77"/>
      <c r="BC20" s="78"/>
      <c r="BD20" s="78"/>
      <c r="BE20" s="77"/>
      <c r="BF20" s="77"/>
      <c r="BG20" s="77"/>
      <c r="BH20" s="77"/>
      <c r="BI20" s="77"/>
      <c r="BJ20" s="78"/>
      <c r="BK20" s="78"/>
      <c r="BL20" s="77"/>
      <c r="BM20" s="77"/>
      <c r="BN20" s="77"/>
      <c r="BO20" s="77"/>
      <c r="BP20" s="77"/>
      <c r="BQ20" s="78"/>
      <c r="BR20" s="78"/>
    </row>
    <row r="21" spans="1:70" s="79" customFormat="1" ht="25" customHeight="1" thickBot="1" x14ac:dyDescent="0.4">
      <c r="A21" s="80"/>
      <c r="B21" s="81"/>
      <c r="C21" s="82"/>
      <c r="D21" s="83"/>
      <c r="E21" s="84"/>
      <c r="F21" s="85"/>
      <c r="G21" s="86"/>
      <c r="H21" s="87"/>
      <c r="I21" s="90"/>
      <c r="J21" s="65" t="str">
        <f t="shared" si="2"/>
        <v>Q2</v>
      </c>
      <c r="K21" s="66">
        <f>Table6[[#This Row],[START]]</f>
        <v>0</v>
      </c>
      <c r="L21" s="91"/>
      <c r="M21" s="74"/>
      <c r="N21" s="75" t="str">
        <f t="shared" ref="N21" si="4">IF(OR(ISBLANK(task_start),ISBLANK(task_end)),"",task_end-task_start+1)</f>
        <v/>
      </c>
      <c r="O21" s="76"/>
      <c r="P21" s="77"/>
      <c r="Q21" s="77"/>
      <c r="R21" s="77"/>
      <c r="S21" s="77"/>
      <c r="T21" s="78"/>
      <c r="U21" s="78"/>
      <c r="V21" s="77"/>
      <c r="W21" s="77"/>
      <c r="X21" s="77"/>
      <c r="Y21" s="77"/>
      <c r="Z21" s="77"/>
      <c r="AA21" s="78"/>
      <c r="AB21" s="78"/>
      <c r="AC21" s="77"/>
      <c r="AD21" s="77"/>
      <c r="AE21" s="77"/>
      <c r="AF21" s="77"/>
      <c r="AG21" s="77"/>
      <c r="AH21" s="78"/>
      <c r="AI21" s="78"/>
      <c r="AJ21" s="77"/>
      <c r="AK21" s="77"/>
      <c r="AL21" s="77"/>
      <c r="AM21" s="77"/>
      <c r="AN21" s="77"/>
      <c r="AO21" s="78"/>
      <c r="AP21" s="78"/>
      <c r="AQ21" s="77"/>
      <c r="AR21" s="77"/>
      <c r="AS21" s="77"/>
      <c r="AT21" s="77"/>
      <c r="AU21" s="77"/>
      <c r="AV21" s="78"/>
      <c r="AW21" s="78"/>
      <c r="AX21" s="77"/>
      <c r="AY21" s="77"/>
      <c r="AZ21" s="77"/>
      <c r="BA21" s="77"/>
      <c r="BB21" s="77"/>
      <c r="BC21" s="78"/>
      <c r="BD21" s="78"/>
      <c r="BE21" s="77"/>
      <c r="BF21" s="77"/>
      <c r="BG21" s="77"/>
      <c r="BH21" s="77"/>
      <c r="BI21" s="77"/>
      <c r="BJ21" s="78"/>
      <c r="BK21" s="78"/>
      <c r="BL21" s="77"/>
      <c r="BM21" s="77"/>
      <c r="BN21" s="77"/>
      <c r="BO21" s="77"/>
      <c r="BP21" s="77"/>
      <c r="BQ21" s="78"/>
      <c r="BR21" s="78"/>
    </row>
    <row r="22" spans="1:70" s="79" customFormat="1" ht="25" customHeight="1" thickBot="1" x14ac:dyDescent="0.4">
      <c r="A22" s="80"/>
      <c r="B22" s="81"/>
      <c r="C22" s="82"/>
      <c r="D22" s="83"/>
      <c r="E22" s="84"/>
      <c r="F22" s="85"/>
      <c r="G22" s="86"/>
      <c r="H22" s="87"/>
      <c r="I22" s="90"/>
      <c r="J22" s="65" t="str">
        <f t="shared" si="2"/>
        <v>Q2</v>
      </c>
      <c r="K22" s="66">
        <f>Table6[[#This Row],[START]]</f>
        <v>0</v>
      </c>
      <c r="L22" s="91"/>
      <c r="M22" s="74"/>
      <c r="N22" s="75"/>
      <c r="O22" s="76"/>
      <c r="P22" s="77"/>
      <c r="Q22" s="77"/>
      <c r="R22" s="77"/>
      <c r="S22" s="77"/>
      <c r="T22" s="78"/>
      <c r="U22" s="78"/>
      <c r="V22" s="77"/>
      <c r="W22" s="77"/>
      <c r="X22" s="77"/>
      <c r="Y22" s="77"/>
      <c r="Z22" s="77"/>
      <c r="AA22" s="78"/>
      <c r="AB22" s="78"/>
      <c r="AC22" s="77"/>
      <c r="AD22" s="77"/>
      <c r="AE22" s="77"/>
      <c r="AF22" s="77"/>
      <c r="AG22" s="77"/>
      <c r="AH22" s="78"/>
      <c r="AI22" s="78"/>
      <c r="AJ22" s="77"/>
      <c r="AK22" s="77"/>
      <c r="AL22" s="77"/>
      <c r="AM22" s="77"/>
      <c r="AN22" s="77"/>
      <c r="AO22" s="78"/>
      <c r="AP22" s="78"/>
      <c r="AQ22" s="77"/>
      <c r="AR22" s="77"/>
      <c r="AS22" s="77"/>
      <c r="AT22" s="77"/>
      <c r="AU22" s="77"/>
      <c r="AV22" s="78"/>
      <c r="AW22" s="78"/>
      <c r="AX22" s="77"/>
      <c r="AY22" s="77"/>
      <c r="AZ22" s="77"/>
      <c r="BA22" s="77"/>
      <c r="BB22" s="77"/>
      <c r="BC22" s="78"/>
      <c r="BD22" s="78"/>
      <c r="BE22" s="77"/>
      <c r="BF22" s="77"/>
      <c r="BG22" s="77"/>
      <c r="BH22" s="77"/>
      <c r="BI22" s="77"/>
      <c r="BJ22" s="78"/>
      <c r="BK22" s="78"/>
      <c r="BL22" s="77"/>
      <c r="BM22" s="77"/>
      <c r="BN22" s="77"/>
      <c r="BO22" s="77"/>
      <c r="BP22" s="77"/>
      <c r="BQ22" s="78"/>
      <c r="BR22" s="78"/>
    </row>
    <row r="23" spans="1:70" s="79" customFormat="1" ht="25" customHeight="1" thickBot="1" x14ac:dyDescent="0.4">
      <c r="A23" s="58"/>
      <c r="B23" s="93"/>
      <c r="C23" s="94"/>
      <c r="D23" s="60"/>
      <c r="E23" s="95"/>
      <c r="F23" s="62"/>
      <c r="G23" s="63"/>
      <c r="H23" s="63"/>
      <c r="I23" s="64">
        <f>Table6[[#This Row],[END]]-Table6[[#This Row],[START]]+1</f>
        <v>1</v>
      </c>
      <c r="J23" s="65" t="str">
        <f t="shared" si="2"/>
        <v>Q2</v>
      </c>
      <c r="K23" s="66">
        <f>Table6[[#This Row],[START]]</f>
        <v>0</v>
      </c>
      <c r="L23" s="67"/>
      <c r="M23" s="74"/>
      <c r="N23" s="75"/>
      <c r="O23" s="76"/>
      <c r="P23" s="77"/>
      <c r="Q23" s="77"/>
      <c r="R23" s="77"/>
      <c r="S23" s="77"/>
      <c r="T23" s="78"/>
      <c r="U23" s="78"/>
      <c r="V23" s="77"/>
      <c r="W23" s="77"/>
      <c r="X23" s="77"/>
      <c r="Y23" s="77"/>
      <c r="Z23" s="77"/>
      <c r="AA23" s="78"/>
      <c r="AB23" s="78"/>
      <c r="AC23" s="77"/>
      <c r="AD23" s="77"/>
      <c r="AE23" s="77"/>
      <c r="AF23" s="77"/>
      <c r="AG23" s="77"/>
      <c r="AH23" s="78"/>
      <c r="AI23" s="78"/>
      <c r="AJ23" s="77"/>
      <c r="AK23" s="77"/>
      <c r="AL23" s="77"/>
      <c r="AM23" s="77"/>
      <c r="AN23" s="77"/>
      <c r="AO23" s="78"/>
      <c r="AP23" s="78"/>
      <c r="AQ23" s="77"/>
      <c r="AR23" s="77"/>
      <c r="AS23" s="77"/>
      <c r="AT23" s="77"/>
      <c r="AU23" s="77"/>
      <c r="AV23" s="78"/>
      <c r="AW23" s="78"/>
      <c r="AX23" s="77"/>
      <c r="AY23" s="77"/>
      <c r="AZ23" s="77"/>
      <c r="BA23" s="77"/>
      <c r="BB23" s="77"/>
      <c r="BC23" s="78"/>
      <c r="BD23" s="78"/>
      <c r="BE23" s="77"/>
      <c r="BF23" s="77"/>
      <c r="BG23" s="77"/>
      <c r="BH23" s="77"/>
      <c r="BI23" s="77"/>
      <c r="BJ23" s="78"/>
      <c r="BK23" s="78"/>
      <c r="BL23" s="77"/>
      <c r="BM23" s="77"/>
      <c r="BN23" s="77"/>
      <c r="BO23" s="77"/>
      <c r="BP23" s="77"/>
      <c r="BQ23" s="78"/>
      <c r="BR23" s="78"/>
    </row>
    <row r="24" spans="1:70" s="79" customFormat="1" ht="25" customHeight="1" thickBot="1" x14ac:dyDescent="0.4">
      <c r="A24" s="58"/>
      <c r="B24" s="93"/>
      <c r="C24" s="94"/>
      <c r="D24" s="60"/>
      <c r="E24" s="95"/>
      <c r="F24" s="62"/>
      <c r="G24" s="63"/>
      <c r="H24" s="63"/>
      <c r="I24" s="64">
        <f>Table6[[#This Row],[END]]-Table6[[#This Row],[START]]+1</f>
        <v>1</v>
      </c>
      <c r="J24" s="65" t="str">
        <f t="shared" si="2"/>
        <v>Q2</v>
      </c>
      <c r="K24" s="66">
        <f>Table6[[#This Row],[START]]</f>
        <v>0</v>
      </c>
      <c r="L24" s="67"/>
      <c r="M24" s="74"/>
      <c r="N24" s="75"/>
      <c r="O24" s="76"/>
      <c r="P24" s="77"/>
      <c r="Q24" s="77"/>
      <c r="R24" s="77"/>
      <c r="S24" s="77"/>
      <c r="T24" s="78"/>
      <c r="U24" s="78"/>
      <c r="V24" s="77"/>
      <c r="W24" s="77"/>
      <c r="X24" s="77"/>
      <c r="Y24" s="77"/>
      <c r="Z24" s="77"/>
      <c r="AA24" s="78"/>
      <c r="AB24" s="78"/>
      <c r="AC24" s="77"/>
      <c r="AD24" s="77"/>
      <c r="AE24" s="77"/>
      <c r="AF24" s="77"/>
      <c r="AG24" s="77"/>
      <c r="AH24" s="78"/>
      <c r="AI24" s="78"/>
      <c r="AJ24" s="77"/>
      <c r="AK24" s="77"/>
      <c r="AL24" s="77"/>
      <c r="AM24" s="77"/>
      <c r="AN24" s="77"/>
      <c r="AO24" s="78"/>
      <c r="AP24" s="78"/>
      <c r="AQ24" s="77"/>
      <c r="AR24" s="77"/>
      <c r="AS24" s="77"/>
      <c r="AT24" s="77"/>
      <c r="AU24" s="77"/>
      <c r="AV24" s="78"/>
      <c r="AW24" s="78"/>
      <c r="AX24" s="77"/>
      <c r="AY24" s="77"/>
      <c r="AZ24" s="77"/>
      <c r="BA24" s="77"/>
      <c r="BB24" s="77"/>
      <c r="BC24" s="78"/>
      <c r="BD24" s="78"/>
      <c r="BE24" s="77"/>
      <c r="BF24" s="77"/>
      <c r="BG24" s="77"/>
      <c r="BH24" s="77"/>
      <c r="BI24" s="77"/>
      <c r="BJ24" s="78"/>
      <c r="BK24" s="78"/>
      <c r="BL24" s="77"/>
      <c r="BM24" s="77"/>
      <c r="BN24" s="77"/>
      <c r="BO24" s="77"/>
      <c r="BP24" s="77"/>
      <c r="BQ24" s="78"/>
      <c r="BR24" s="78"/>
    </row>
    <row r="25" spans="1:70" s="79" customFormat="1" ht="25" customHeight="1" thickBot="1" x14ac:dyDescent="0.4">
      <c r="A25" s="58"/>
      <c r="B25" s="93"/>
      <c r="C25" s="94"/>
      <c r="D25" s="60"/>
      <c r="E25" s="95"/>
      <c r="F25" s="62"/>
      <c r="G25" s="63"/>
      <c r="H25" s="63"/>
      <c r="I25" s="64">
        <f>Table6[[#This Row],[END]]-Table6[[#This Row],[START]]+1</f>
        <v>1</v>
      </c>
      <c r="J25" s="65" t="str">
        <f t="shared" si="2"/>
        <v>Q2</v>
      </c>
      <c r="K25" s="66">
        <f>Table6[[#This Row],[START]]</f>
        <v>0</v>
      </c>
      <c r="L25" s="67"/>
      <c r="M25" s="74"/>
      <c r="N25" s="75"/>
      <c r="O25" s="76"/>
      <c r="P25" s="77"/>
      <c r="Q25" s="77"/>
      <c r="R25" s="77"/>
      <c r="S25" s="77"/>
      <c r="T25" s="78"/>
      <c r="U25" s="78"/>
      <c r="V25" s="77"/>
      <c r="W25" s="77"/>
      <c r="X25" s="77"/>
      <c r="Y25" s="77"/>
      <c r="Z25" s="77"/>
      <c r="AA25" s="78"/>
      <c r="AB25" s="78"/>
      <c r="AC25" s="77"/>
      <c r="AD25" s="77"/>
      <c r="AE25" s="77"/>
      <c r="AF25" s="77"/>
      <c r="AG25" s="77"/>
      <c r="AH25" s="78"/>
      <c r="AI25" s="78"/>
      <c r="AJ25" s="77"/>
      <c r="AK25" s="77"/>
      <c r="AL25" s="77"/>
      <c r="AM25" s="77"/>
      <c r="AN25" s="77"/>
      <c r="AO25" s="78"/>
      <c r="AP25" s="78"/>
      <c r="AQ25" s="77"/>
      <c r="AR25" s="77"/>
      <c r="AS25" s="77"/>
      <c r="AT25" s="77"/>
      <c r="AU25" s="77"/>
      <c r="AV25" s="78"/>
      <c r="AW25" s="78"/>
      <c r="AX25" s="77"/>
      <c r="AY25" s="77"/>
      <c r="AZ25" s="77"/>
      <c r="BA25" s="77"/>
      <c r="BB25" s="77"/>
      <c r="BC25" s="78"/>
      <c r="BD25" s="78"/>
      <c r="BE25" s="77"/>
      <c r="BF25" s="77"/>
      <c r="BG25" s="77"/>
      <c r="BH25" s="77"/>
      <c r="BI25" s="77"/>
      <c r="BJ25" s="78"/>
      <c r="BK25" s="78"/>
      <c r="BL25" s="77"/>
      <c r="BM25" s="77"/>
      <c r="BN25" s="77"/>
      <c r="BO25" s="77"/>
      <c r="BP25" s="77"/>
      <c r="BQ25" s="78"/>
      <c r="BR25" s="78"/>
    </row>
    <row r="26" spans="1:70" s="79" customFormat="1" ht="25" customHeight="1" thickBot="1" x14ac:dyDescent="0.4">
      <c r="A26" s="58"/>
      <c r="B26" s="93"/>
      <c r="C26" s="94"/>
      <c r="D26" s="60"/>
      <c r="E26" s="95"/>
      <c r="F26" s="62"/>
      <c r="G26" s="63"/>
      <c r="H26" s="63"/>
      <c r="I26" s="64">
        <f>Table6[[#This Row],[END]]-Table6[[#This Row],[START]]+1</f>
        <v>1</v>
      </c>
      <c r="J26" s="65" t="str">
        <f t="shared" si="2"/>
        <v>Q2</v>
      </c>
      <c r="K26" s="66">
        <f>Table6[[#This Row],[START]]</f>
        <v>0</v>
      </c>
      <c r="L26" s="67"/>
      <c r="M26" s="74"/>
      <c r="N26" s="75"/>
      <c r="O26" s="76"/>
      <c r="P26" s="77"/>
      <c r="Q26" s="77"/>
      <c r="R26" s="77"/>
      <c r="S26" s="77"/>
      <c r="T26" s="78"/>
      <c r="U26" s="78"/>
      <c r="V26" s="77"/>
      <c r="W26" s="77"/>
      <c r="X26" s="77"/>
      <c r="Y26" s="77"/>
      <c r="Z26" s="77"/>
      <c r="AA26" s="78"/>
      <c r="AB26" s="78"/>
      <c r="AC26" s="77"/>
      <c r="AD26" s="77"/>
      <c r="AE26" s="77"/>
      <c r="AF26" s="77"/>
      <c r="AG26" s="77"/>
      <c r="AH26" s="78"/>
      <c r="AI26" s="78"/>
      <c r="AJ26" s="77"/>
      <c r="AK26" s="77"/>
      <c r="AL26" s="77"/>
      <c r="AM26" s="77"/>
      <c r="AN26" s="77"/>
      <c r="AO26" s="78"/>
      <c r="AP26" s="78"/>
      <c r="AQ26" s="77"/>
      <c r="AR26" s="77"/>
      <c r="AS26" s="77"/>
      <c r="AT26" s="77"/>
      <c r="AU26" s="77"/>
      <c r="AV26" s="78"/>
      <c r="AW26" s="78"/>
      <c r="AX26" s="77"/>
      <c r="AY26" s="77"/>
      <c r="AZ26" s="77"/>
      <c r="BA26" s="77"/>
      <c r="BB26" s="77"/>
      <c r="BC26" s="78"/>
      <c r="BD26" s="78"/>
      <c r="BE26" s="77"/>
      <c r="BF26" s="77"/>
      <c r="BG26" s="77"/>
      <c r="BH26" s="77"/>
      <c r="BI26" s="77"/>
      <c r="BJ26" s="78"/>
      <c r="BK26" s="78"/>
      <c r="BL26" s="77"/>
      <c r="BM26" s="77"/>
      <c r="BN26" s="77"/>
      <c r="BO26" s="77"/>
      <c r="BP26" s="77"/>
      <c r="BQ26" s="78"/>
      <c r="BR26" s="78"/>
    </row>
    <row r="27" spans="1:70" s="79" customFormat="1" ht="25" customHeight="1" thickBot="1" x14ac:dyDescent="0.4">
      <c r="A27" s="58"/>
      <c r="B27" s="93"/>
      <c r="C27" s="94"/>
      <c r="D27" s="60"/>
      <c r="E27" s="95"/>
      <c r="F27" s="62"/>
      <c r="G27" s="63"/>
      <c r="H27" s="63"/>
      <c r="I27" s="64">
        <f>Table6[[#This Row],[END]]-Table6[[#This Row],[START]]+1</f>
        <v>1</v>
      </c>
      <c r="J27" s="65" t="str">
        <f t="shared" si="2"/>
        <v>Q2</v>
      </c>
      <c r="K27" s="66">
        <f>Table6[[#This Row],[START]]</f>
        <v>0</v>
      </c>
      <c r="L27" s="67"/>
      <c r="M27" s="74"/>
      <c r="N27" s="75"/>
      <c r="O27" s="76"/>
      <c r="P27" s="77"/>
      <c r="Q27" s="77"/>
      <c r="R27" s="77"/>
      <c r="S27" s="77"/>
      <c r="T27" s="78"/>
      <c r="U27" s="78"/>
      <c r="V27" s="77"/>
      <c r="W27" s="77"/>
      <c r="X27" s="77"/>
      <c r="Y27" s="77"/>
      <c r="Z27" s="77"/>
      <c r="AA27" s="78"/>
      <c r="AB27" s="78"/>
      <c r="AC27" s="77"/>
      <c r="AD27" s="77"/>
      <c r="AE27" s="77"/>
      <c r="AF27" s="77"/>
      <c r="AG27" s="77"/>
      <c r="AH27" s="78"/>
      <c r="AI27" s="78"/>
      <c r="AJ27" s="77"/>
      <c r="AK27" s="77"/>
      <c r="AL27" s="77"/>
      <c r="AM27" s="77"/>
      <c r="AN27" s="77"/>
      <c r="AO27" s="78"/>
      <c r="AP27" s="78"/>
      <c r="AQ27" s="77"/>
      <c r="AR27" s="77"/>
      <c r="AS27" s="77"/>
      <c r="AT27" s="77"/>
      <c r="AU27" s="77"/>
      <c r="AV27" s="78"/>
      <c r="AW27" s="78"/>
      <c r="AX27" s="77"/>
      <c r="AY27" s="77"/>
      <c r="AZ27" s="77"/>
      <c r="BA27" s="77"/>
      <c r="BB27" s="77"/>
      <c r="BC27" s="78"/>
      <c r="BD27" s="78"/>
      <c r="BE27" s="77"/>
      <c r="BF27" s="77"/>
      <c r="BG27" s="77"/>
      <c r="BH27" s="77"/>
      <c r="BI27" s="77"/>
      <c r="BJ27" s="78"/>
      <c r="BK27" s="78"/>
      <c r="BL27" s="77"/>
      <c r="BM27" s="77"/>
      <c r="BN27" s="77"/>
      <c r="BO27" s="77"/>
      <c r="BP27" s="77"/>
      <c r="BQ27" s="78"/>
      <c r="BR27" s="78"/>
    </row>
    <row r="28" spans="1:70" s="79" customFormat="1" ht="25" customHeight="1" thickBot="1" x14ac:dyDescent="0.4">
      <c r="A28" s="58"/>
      <c r="B28" s="93"/>
      <c r="C28" s="94"/>
      <c r="D28" s="60"/>
      <c r="E28" s="95"/>
      <c r="F28" s="62"/>
      <c r="G28" s="63"/>
      <c r="H28" s="63"/>
      <c r="I28" s="64">
        <f>Table6[[#This Row],[END]]-Table6[[#This Row],[START]]+1</f>
        <v>1</v>
      </c>
      <c r="J28" s="65" t="str">
        <f t="shared" si="2"/>
        <v>Q2</v>
      </c>
      <c r="K28" s="66">
        <f>Table6[[#This Row],[START]]</f>
        <v>0</v>
      </c>
      <c r="L28" s="67"/>
      <c r="M28" s="74"/>
      <c r="N28" s="75"/>
      <c r="O28" s="76"/>
      <c r="P28" s="77"/>
      <c r="Q28" s="77"/>
      <c r="R28" s="77"/>
      <c r="S28" s="77"/>
      <c r="T28" s="78"/>
      <c r="U28" s="78"/>
      <c r="V28" s="77"/>
      <c r="W28" s="77"/>
      <c r="X28" s="77"/>
      <c r="Y28" s="77"/>
      <c r="Z28" s="77"/>
      <c r="AA28" s="78"/>
      <c r="AB28" s="78"/>
      <c r="AC28" s="77"/>
      <c r="AD28" s="77"/>
      <c r="AE28" s="77"/>
      <c r="AF28" s="77"/>
      <c r="AG28" s="77"/>
      <c r="AH28" s="78"/>
      <c r="AI28" s="78"/>
      <c r="AJ28" s="77"/>
      <c r="AK28" s="77"/>
      <c r="AL28" s="77"/>
      <c r="AM28" s="77"/>
      <c r="AN28" s="77"/>
      <c r="AO28" s="78"/>
      <c r="AP28" s="78"/>
      <c r="AQ28" s="77"/>
      <c r="AR28" s="77"/>
      <c r="AS28" s="77"/>
      <c r="AT28" s="77"/>
      <c r="AU28" s="77"/>
      <c r="AV28" s="78"/>
      <c r="AW28" s="78"/>
      <c r="AX28" s="77"/>
      <c r="AY28" s="77"/>
      <c r="AZ28" s="77"/>
      <c r="BA28" s="77"/>
      <c r="BB28" s="77"/>
      <c r="BC28" s="78"/>
      <c r="BD28" s="78"/>
      <c r="BE28" s="77"/>
      <c r="BF28" s="77"/>
      <c r="BG28" s="77"/>
      <c r="BH28" s="77"/>
      <c r="BI28" s="77"/>
      <c r="BJ28" s="78"/>
      <c r="BK28" s="78"/>
      <c r="BL28" s="77"/>
      <c r="BM28" s="77"/>
      <c r="BN28" s="77"/>
      <c r="BO28" s="77"/>
      <c r="BP28" s="77"/>
      <c r="BQ28" s="78"/>
      <c r="BR28" s="78"/>
    </row>
    <row r="29" spans="1:70" s="79" customFormat="1" ht="30" customHeight="1" thickBot="1" x14ac:dyDescent="0.5">
      <c r="A29" s="99" t="s">
        <v>35</v>
      </c>
      <c r="B29" s="100">
        <v>1</v>
      </c>
      <c r="C29" s="101"/>
      <c r="D29" s="102"/>
      <c r="E29" s="103"/>
      <c r="F29" s="104">
        <v>0</v>
      </c>
      <c r="G29" s="105"/>
      <c r="H29" s="105"/>
      <c r="I29" s="106"/>
      <c r="J29" s="107"/>
      <c r="K29" s="108"/>
      <c r="L29" s="109"/>
      <c r="M29" s="110"/>
      <c r="N29" s="110" t="str">
        <f t="shared" ref="N29" si="5">IF(OR(ISBLANK(task_start),ISBLANK(task_end)),"",task_end-task_start+1)</f>
        <v/>
      </c>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78"/>
      <c r="AW29" s="78"/>
      <c r="AX29" s="111"/>
      <c r="AY29" s="111"/>
      <c r="AZ29" s="111"/>
      <c r="BA29" s="111"/>
      <c r="BB29" s="111"/>
      <c r="BC29" s="111"/>
      <c r="BD29" s="111"/>
      <c r="BE29" s="111"/>
      <c r="BF29" s="111"/>
      <c r="BG29" s="111"/>
      <c r="BH29" s="111"/>
      <c r="BI29" s="111"/>
      <c r="BJ29" s="111"/>
      <c r="BK29" s="111"/>
      <c r="BL29" s="111"/>
      <c r="BM29" s="111"/>
      <c r="BN29" s="111"/>
      <c r="BO29" s="111"/>
      <c r="BP29" s="111"/>
      <c r="BQ29" s="111"/>
      <c r="BR29" s="111"/>
    </row>
    <row r="30" spans="1:70" ht="30" customHeight="1" thickBot="1" x14ac:dyDescent="0.4">
      <c r="A30" s="27" t="s">
        <v>36</v>
      </c>
      <c r="B30" s="112"/>
      <c r="C30" s="145" t="s">
        <v>37</v>
      </c>
      <c r="D30" s="145"/>
      <c r="E30" s="145"/>
      <c r="F30" s="145"/>
      <c r="G30" s="145"/>
      <c r="H30" s="145"/>
      <c r="I30" s="113"/>
      <c r="J30" s="114"/>
      <c r="K30" s="115"/>
      <c r="L30" s="116"/>
      <c r="M30" s="117"/>
    </row>
    <row r="31" spans="1:70" ht="30" customHeight="1" x14ac:dyDescent="0.45">
      <c r="I31" s="122"/>
      <c r="J31" s="123"/>
      <c r="K31" s="124"/>
      <c r="L31" s="125"/>
    </row>
    <row r="32" spans="1:70" ht="30" customHeight="1" x14ac:dyDescent="0.45">
      <c r="E32" s="126"/>
      <c r="H32" s="127"/>
      <c r="I32" s="128"/>
      <c r="J32" s="129"/>
      <c r="K32" s="130"/>
      <c r="L32" s="131"/>
    </row>
    <row r="33" spans="5:12" ht="30" customHeight="1" x14ac:dyDescent="0.45">
      <c r="E33" s="132"/>
      <c r="I33" s="122"/>
      <c r="J33" s="123"/>
      <c r="K33" s="124"/>
      <c r="L33" s="125"/>
    </row>
    <row r="34" spans="5:12" ht="30" customHeight="1" x14ac:dyDescent="0.45">
      <c r="I34" s="122"/>
      <c r="J34" s="123"/>
      <c r="K34" s="124"/>
      <c r="L34" s="125"/>
    </row>
  </sheetData>
  <mergeCells count="18">
    <mergeCell ref="BW1:BY1"/>
    <mergeCell ref="BZ1:CB1"/>
    <mergeCell ref="BL4:BR4"/>
    <mergeCell ref="C30:H30"/>
    <mergeCell ref="CC1:CE1"/>
    <mergeCell ref="G3:H3"/>
    <mergeCell ref="G4:H4"/>
    <mergeCell ref="O4:U4"/>
    <mergeCell ref="V4:AB4"/>
    <mergeCell ref="AC4:AI4"/>
    <mergeCell ref="AJ4:AP4"/>
    <mergeCell ref="AQ4:AW4"/>
    <mergeCell ref="AX4:BD4"/>
    <mergeCell ref="BE4:BK4"/>
    <mergeCell ref="V1:AB1"/>
    <mergeCell ref="AC1:AI1"/>
    <mergeCell ref="AJ1:AP1"/>
    <mergeCell ref="BT1:BV1"/>
  </mergeCells>
  <conditionalFormatting sqref="O5:BR10 O13:BR17 BA11:BR11 O11:AW11 O19:BR29">
    <cfRule type="expression" dxfId="145" priority="153">
      <formula>AND(TODAY()&gt;=O$5,TODAY()&lt;P$5)</formula>
    </cfRule>
  </conditionalFormatting>
  <conditionalFormatting sqref="O7:BR10 O13:BR17 BA11:BR11 O11:AW11 O19:BR29">
    <cfRule type="expression" dxfId="144" priority="151">
      <formula>AND(task_start&lt;=O$5,ROUNDDOWN((task_end-task_start+1)*task_progress,0)+task_start-1&gt;=O$5)</formula>
    </cfRule>
    <cfRule type="expression" dxfId="143" priority="152" stopIfTrue="1">
      <formula>AND(task_end&gt;=O$5,task_start&lt;P$5)</formula>
    </cfRule>
  </conditionalFormatting>
  <conditionalFormatting sqref="AX11">
    <cfRule type="expression" dxfId="142" priority="154">
      <formula>AND(TODAY()&gt;=AY$5,TODAY()&lt;AZ$5)</formula>
    </cfRule>
  </conditionalFormatting>
  <conditionalFormatting sqref="AX11">
    <cfRule type="expression" dxfId="141" priority="155">
      <formula>AND(task_start&lt;=AY$5,ROUNDDOWN((task_end-task_start+1)*task_progress,0)+task_start-1&gt;=AY$5)</formula>
    </cfRule>
    <cfRule type="expression" dxfId="140" priority="156" stopIfTrue="1">
      <formula>AND(task_end&gt;=AY$5,task_start&lt;AZ$5)</formula>
    </cfRule>
  </conditionalFormatting>
  <conditionalFormatting sqref="O5:BR6">
    <cfRule type="timePeriod" dxfId="139" priority="148" timePeriod="today">
      <formula>FLOOR(O5,1)=TODAY()</formula>
    </cfRule>
  </conditionalFormatting>
  <conditionalFormatting sqref="O4:BR4">
    <cfRule type="timePeriod" dxfId="138" priority="139" timePeriod="thisWeek">
      <formula>AND(TODAY()-ROUNDDOWN(O4,0)&lt;=WEEKDAY(TODAY())-1,ROUNDDOWN(O4,0)-TODAY()&lt;=7-WEEKDAY(TODAY()))</formula>
    </cfRule>
    <cfRule type="timePeriod" dxfId="137" priority="140" timePeriod="nextWeek">
      <formula>AND(ROUNDDOWN(O4,0)-TODAY()&gt;(7-WEEKDAY(TODAY())),ROUNDDOWN(O4,0)-TODAY()&lt;(15-WEEKDAY(TODAY())))</formula>
    </cfRule>
    <cfRule type="timePeriod" dxfId="136" priority="147" timePeriod="thisMonth">
      <formula>AND(MONTH(O4)=MONTH(TODAY()),YEAR(O4)=YEAR(TODAY()))</formula>
    </cfRule>
    <cfRule type="timePeriod" dxfId="135" priority="149" timePeriod="nextMonth">
      <formula>AND(MONTH(O4)=MONTH(EDATE(TODAY(),0+1)),YEAR(O4)=YEAR(EDATE(TODAY(),0+1)))</formula>
    </cfRule>
  </conditionalFormatting>
  <conditionalFormatting sqref="O5:BR5">
    <cfRule type="cellIs" dxfId="134" priority="150" operator="lessThan">
      <formula>NOW()</formula>
    </cfRule>
  </conditionalFormatting>
  <conditionalFormatting sqref="AY11">
    <cfRule type="expression" dxfId="133" priority="157">
      <formula>AND(TODAY()&gt;=AZ$5,TODAY()&lt;BA$5)</formula>
    </cfRule>
  </conditionalFormatting>
  <conditionalFormatting sqref="AY11">
    <cfRule type="expression" dxfId="132" priority="158">
      <formula>AND(task_start&lt;=AZ$5,ROUNDDOWN((task_end-task_start+1)*task_progress,0)+task_start-1&gt;=AZ$5)</formula>
    </cfRule>
    <cfRule type="expression" dxfId="131" priority="159" stopIfTrue="1">
      <formula>AND(task_end&gt;=AZ$5,task_start&lt;BA$5)</formula>
    </cfRule>
  </conditionalFormatting>
  <conditionalFormatting sqref="O12:BR12">
    <cfRule type="expression" dxfId="130" priority="146">
      <formula>AND(TODAY()&gt;=O$5,TODAY()&lt;P$5)</formula>
    </cfRule>
  </conditionalFormatting>
  <conditionalFormatting sqref="O12:BR12">
    <cfRule type="expression" dxfId="129" priority="144">
      <formula>AND(task_start&lt;=O$5,ROUNDDOWN((task_end-task_start+1)*task_progress,0)+task_start-1&gt;=O$5)</formula>
    </cfRule>
    <cfRule type="expression" dxfId="128" priority="145" stopIfTrue="1">
      <formula>AND(task_end&gt;=O$5,task_start&lt;P$5)</formula>
    </cfRule>
  </conditionalFormatting>
  <conditionalFormatting sqref="O18:BR18">
    <cfRule type="expression" dxfId="127" priority="143">
      <formula>AND(TODAY()&gt;=O$5,TODAY()&lt;P$5)</formula>
    </cfRule>
  </conditionalFormatting>
  <conditionalFormatting sqref="O18:BR18">
    <cfRule type="expression" dxfId="126" priority="141">
      <formula>AND(task_start&lt;=O$5,ROUNDDOWN((task_end-task_start+1)*task_progress,0)+task_start-1&gt;=O$5)</formula>
    </cfRule>
    <cfRule type="expression" dxfId="125" priority="142" stopIfTrue="1">
      <formula>AND(task_end&gt;=O$5,task_start&lt;P$5)</formula>
    </cfRule>
  </conditionalFormatting>
  <conditionalFormatting sqref="F29">
    <cfRule type="dataBar" priority="160">
      <dataBar>
        <cfvo type="num" val="0"/>
        <cfvo type="num" val="1"/>
        <color theme="0" tint="-0.249977111117893"/>
      </dataBar>
      <extLst>
        <ext xmlns:x14="http://schemas.microsoft.com/office/spreadsheetml/2009/9/main" uri="{B025F937-C7B1-47D3-B67F-A62EFF666E3E}">
          <x14:id>{0E76E371-C654-40F0-B63D-54207F589E26}</x14:id>
        </ext>
      </extLst>
    </cfRule>
  </conditionalFormatting>
  <conditionalFormatting sqref="B1:B2 B7:B11 B5 B17:B1048576">
    <cfRule type="cellIs" dxfId="124" priority="132" operator="equal">
      <formula>"V"</formula>
    </cfRule>
    <cfRule type="cellIs" dxfId="123" priority="133" operator="equal">
      <formula>"AC"</formula>
    </cfRule>
    <cfRule type="cellIs" dxfId="122" priority="134" operator="equal">
      <formula>"UR"</formula>
    </cfRule>
    <cfRule type="cellIs" dxfId="121" priority="135" operator="equal">
      <formula>"CC"</formula>
    </cfRule>
    <cfRule type="beginsWith" dxfId="120" priority="136" operator="beginsWith" text="GO">
      <formula>LEFT(B1,LEN("GO"))="GO"</formula>
    </cfRule>
  </conditionalFormatting>
  <conditionalFormatting sqref="O7:BR28">
    <cfRule type="expression" dxfId="119" priority="137">
      <formula>AND(task_start&lt;=O$5,ROUNDDOWN((task_end-task_start+1)*task_progress,0)+task_start-1&gt;=O$5)</formula>
    </cfRule>
    <cfRule type="expression" dxfId="118" priority="138" stopIfTrue="1">
      <formula>AND(task_end&gt;=O$5,task_start&lt;P$5)</formula>
    </cfRule>
  </conditionalFormatting>
  <conditionalFormatting sqref="F7:F10 F17:F28">
    <cfRule type="dataBar" priority="129">
      <dataBar>
        <cfvo type="num" val="0"/>
        <cfvo type="num" val="1"/>
        <color theme="6" tint="0.79998168889431442"/>
      </dataBar>
      <extLst>
        <ext xmlns:x14="http://schemas.microsoft.com/office/spreadsheetml/2009/9/main" uri="{B025F937-C7B1-47D3-B67F-A62EFF666E3E}">
          <x14:id>{AA4392F4-9AC2-4C91-AF74-CB75D6B564DB}</x14:id>
        </ext>
      </extLst>
    </cfRule>
  </conditionalFormatting>
  <conditionalFormatting sqref="F18">
    <cfRule type="dataBar" priority="131">
      <dataBar>
        <cfvo type="num" val="0"/>
        <cfvo type="num" val="1"/>
        <color theme="0" tint="-0.249977111117893"/>
      </dataBar>
      <extLst>
        <ext xmlns:x14="http://schemas.microsoft.com/office/spreadsheetml/2009/9/main" uri="{B025F937-C7B1-47D3-B67F-A62EFF666E3E}">
          <x14:id>{8D5152D4-CB96-4B16-8C01-8E4D175B67E9}</x14:id>
        </ext>
      </extLst>
    </cfRule>
  </conditionalFormatting>
  <conditionalFormatting sqref="F17:F28">
    <cfRule type="dataBar" priority="130">
      <dataBar>
        <cfvo type="num" val="0"/>
        <cfvo type="num" val="1"/>
        <color theme="0" tint="-0.249977111117893"/>
      </dataBar>
      <extLst>
        <ext xmlns:x14="http://schemas.microsoft.com/office/spreadsheetml/2009/9/main" uri="{B025F937-C7B1-47D3-B67F-A62EFF666E3E}">
          <x14:id>{7D93B5E7-F0B5-47D6-9107-B4BFA5FE557D}</x14:id>
        </ext>
      </extLst>
    </cfRule>
  </conditionalFormatting>
  <conditionalFormatting sqref="B6">
    <cfRule type="cellIs" dxfId="117" priority="124" operator="equal">
      <formula>"V"</formula>
    </cfRule>
    <cfRule type="cellIs" dxfId="116" priority="125" operator="equal">
      <formula>"AC"</formula>
    </cfRule>
    <cfRule type="cellIs" dxfId="115" priority="126" operator="equal">
      <formula>"UR"</formula>
    </cfRule>
    <cfRule type="cellIs" dxfId="114" priority="127" operator="equal">
      <formula>"CC"</formula>
    </cfRule>
    <cfRule type="beginsWith" dxfId="113" priority="128" operator="beginsWith" text="GO">
      <formula>LEFT(B6,LEN("GO"))="GO"</formula>
    </cfRule>
  </conditionalFormatting>
  <conditionalFormatting sqref="A6:A11 A1:A4 A17:A1048576">
    <cfRule type="containsText" dxfId="112" priority="123" operator="containsText" text="X">
      <formula>NOT(ISERROR(SEARCH("X",A1)))</formula>
    </cfRule>
  </conditionalFormatting>
  <conditionalFormatting sqref="G3 G6:H11 G31:H1048576 G17:H29">
    <cfRule type="cellIs" dxfId="111" priority="120" operator="lessThan">
      <formula>NOW()</formula>
    </cfRule>
    <cfRule type="timePeriod" dxfId="110" priority="121" timePeriod="nextWeek">
      <formula>AND(ROUNDDOWN(G3,0)-TODAY()&gt;(7-WEEKDAY(TODAY())),ROUNDDOWN(G3,0)-TODAY()&lt;(15-WEEKDAY(TODAY())))</formula>
    </cfRule>
    <cfRule type="timePeriod" dxfId="109" priority="122" timePeriod="thisMonth">
      <formula>AND(MONTH(G3)=MONTH(TODAY()),YEAR(G3)=YEAR(TODAY()))</formula>
    </cfRule>
  </conditionalFormatting>
  <conditionalFormatting sqref="D1:D2 D5:D11 D31:D1048576 D17:D29">
    <cfRule type="containsText" dxfId="108" priority="112" operator="containsText" text="FAO">
      <formula>NOT(ISERROR(SEARCH("FAO",D1)))</formula>
    </cfRule>
    <cfRule type="containsText" dxfId="107" priority="113" operator="containsText" text="AS">
      <formula>NOT(ISERROR(SEARCH("AS",D1)))</formula>
    </cfRule>
    <cfRule type="containsText" dxfId="106" priority="114" operator="containsText" text="ESS">
      <formula>NOT(ISERROR(SEARCH("ESS",D1)))</formula>
    </cfRule>
    <cfRule type="containsText" dxfId="105" priority="115" operator="containsText" text="SRS">
      <formula>NOT(ISERROR(SEARCH("SRS",D1)))</formula>
    </cfRule>
    <cfRule type="containsText" dxfId="104" priority="116" operator="containsText" text="SSt">
      <formula>NOT(ISERROR(SEARCH("SSt",D1)))</formula>
    </cfRule>
    <cfRule type="containsText" dxfId="103" priority="117" operator="containsText" text="PCSS">
      <formula>NOT(ISERROR(SEARCH("PCSS",D1)))</formula>
    </cfRule>
    <cfRule type="containsText" dxfId="102" priority="118" operator="containsText" text="PTSS">
      <formula>NOT(ISERROR(SEARCH("PTSS",D1)))</formula>
    </cfRule>
    <cfRule type="containsText" dxfId="101" priority="119" operator="containsText" text="CTOC">
      <formula>NOT(ISERROR(SEARCH("CTOC",D1)))</formula>
    </cfRule>
  </conditionalFormatting>
  <conditionalFormatting sqref="G3 G6:H11 G31:H1048576 G17:H29">
    <cfRule type="containsBlanks" dxfId="100" priority="111">
      <formula>LEN(TRIM(G3))=0</formula>
    </cfRule>
  </conditionalFormatting>
  <conditionalFormatting sqref="B1:B2 B5:B11 B17:B1048576">
    <cfRule type="beginsWith" dxfId="99" priority="110" operator="beginsWith" text="H">
      <formula>LEFT(B1,LEN("H"))="H"</formula>
    </cfRule>
  </conditionalFormatting>
  <conditionalFormatting sqref="D1:D2 D5:D11 D31:D1048576 D17:D29">
    <cfRule type="containsText" dxfId="98" priority="107" operator="containsText" text="SI">
      <formula>NOT(ISERROR(SEARCH("SI",D1)))</formula>
    </cfRule>
    <cfRule type="containsText" dxfId="97" priority="108" operator="containsText" text="RPA">
      <formula>NOT(ISERROR(SEARCH("RPA",D1)))</formula>
    </cfRule>
    <cfRule type="containsText" dxfId="96" priority="109" operator="containsText" text="Alumni">
      <formula>NOT(ISERROR(SEARCH("Alumni",D1)))</formula>
    </cfRule>
  </conditionalFormatting>
  <conditionalFormatting sqref="F31:F1048576 F6:F10 F17:F29">
    <cfRule type="colorScale" priority="106">
      <colorScale>
        <cfvo type="percent" val="0"/>
        <cfvo type="percent" val="51"/>
        <color rgb="FFFF0000"/>
        <color rgb="FFFFFF00"/>
      </colorScale>
    </cfRule>
  </conditionalFormatting>
  <conditionalFormatting sqref="V1:AR1">
    <cfRule type="containsText" dxfId="95" priority="102" operator="containsText" text="Next Month">
      <formula>NOT(ISERROR(SEARCH("Next Month",V1)))</formula>
    </cfRule>
    <cfRule type="beginsWith" dxfId="94" priority="103" operator="beginsWith" text="This Month">
      <formula>LEFT(V1,LEN("This Month"))="This Month"</formula>
    </cfRule>
    <cfRule type="beginsWith" dxfId="93" priority="104" operator="beginsWith" text="Next Week">
      <formula>LEFT(V1,LEN("Next Week"))="Next Week"</formula>
    </cfRule>
    <cfRule type="beginsWith" dxfId="92" priority="105" operator="beginsWith" text="Current Week">
      <formula>LEFT(V1,LEN("Current Week"))="Current Week"</formula>
    </cfRule>
  </conditionalFormatting>
  <conditionalFormatting sqref="G6:H11 G1:H2 G3 G31:H1048576 G17:H29">
    <cfRule type="timePeriod" dxfId="91" priority="101" timePeriod="nextMonth">
      <formula>AND(MONTH(G1)=MONTH(EDATE(TODAY(),0+1)),YEAR(G1)=YEAR(EDATE(TODAY(),0+1)))</formula>
    </cfRule>
  </conditionalFormatting>
  <conditionalFormatting sqref="BT1:CE2">
    <cfRule type="cellIs" dxfId="90" priority="97" operator="equal">
      <formula>0</formula>
    </cfRule>
    <cfRule type="cellIs" dxfId="89" priority="98" operator="equal">
      <formula>25%</formula>
    </cfRule>
    <cfRule type="cellIs" dxfId="88" priority="99" operator="equal">
      <formula>0.5</formula>
    </cfRule>
    <cfRule type="cellIs" dxfId="87" priority="100" operator="equal">
      <formula>100%</formula>
    </cfRule>
  </conditionalFormatting>
  <conditionalFormatting sqref="F31:F527 F7:F10 F17:F29">
    <cfRule type="dataBar" priority="161">
      <dataBar>
        <cfvo type="min"/>
        <cfvo type="max"/>
        <color rgb="FF00B050"/>
      </dataBar>
      <extLst>
        <ext xmlns:x14="http://schemas.microsoft.com/office/spreadsheetml/2009/9/main" uri="{B025F937-C7B1-47D3-B67F-A62EFF666E3E}">
          <x14:id>{508764DD-7976-4B5C-A0E2-921CCF89DB87}</x14:id>
        </ext>
      </extLst>
    </cfRule>
  </conditionalFormatting>
  <conditionalFormatting sqref="A1:C11 A17:C1048576">
    <cfRule type="beginsWith" dxfId="86" priority="95" operator="beginsWith" text="S">
      <formula>LEFT(A1,LEN("S"))="S"</formula>
    </cfRule>
    <cfRule type="beginsWith" dxfId="85" priority="96" operator="beginsWith" text="P">
      <formula>LEFT(A1,LEN("P"))="P"</formula>
    </cfRule>
  </conditionalFormatting>
  <conditionalFormatting sqref="L4 L6:L11 L14:L1048576">
    <cfRule type="cellIs" dxfId="84" priority="93" operator="greaterThan">
      <formula>0</formula>
    </cfRule>
    <cfRule type="containsBlanks" dxfId="83" priority="94">
      <formula>LEN(TRIM(L4))=0</formula>
    </cfRule>
  </conditionalFormatting>
  <conditionalFormatting sqref="F1:F10 F31:F1048576 F17:F29">
    <cfRule type="cellIs" dxfId="82" priority="92" operator="equal">
      <formula>100</formula>
    </cfRule>
  </conditionalFormatting>
  <conditionalFormatting sqref="B12">
    <cfRule type="cellIs" dxfId="81" priority="86" operator="equal">
      <formula>"V"</formula>
    </cfRule>
    <cfRule type="cellIs" dxfId="80" priority="87" operator="equal">
      <formula>"AC"</formula>
    </cfRule>
    <cfRule type="cellIs" dxfId="79" priority="88" operator="equal">
      <formula>"UR"</formula>
    </cfRule>
    <cfRule type="cellIs" dxfId="78" priority="89" operator="equal">
      <formula>"CC"</formula>
    </cfRule>
    <cfRule type="beginsWith" dxfId="77" priority="90" operator="beginsWith" text="GO">
      <formula>LEFT(B12,LEN("GO"))="GO"</formula>
    </cfRule>
  </conditionalFormatting>
  <conditionalFormatting sqref="F11:F12">
    <cfRule type="dataBar" priority="85">
      <dataBar>
        <cfvo type="num" val="0"/>
        <cfvo type="num" val="1"/>
        <color theme="6" tint="0.79998168889431442"/>
      </dataBar>
      <extLst>
        <ext xmlns:x14="http://schemas.microsoft.com/office/spreadsheetml/2009/9/main" uri="{B025F937-C7B1-47D3-B67F-A62EFF666E3E}">
          <x14:id>{9B10FBBC-8E27-494A-B7E5-AED9886E5D9D}</x14:id>
        </ext>
      </extLst>
    </cfRule>
  </conditionalFormatting>
  <conditionalFormatting sqref="A12">
    <cfRule type="containsText" dxfId="76" priority="84" operator="containsText" text="X">
      <formula>NOT(ISERROR(SEARCH("X",A12)))</formula>
    </cfRule>
  </conditionalFormatting>
  <conditionalFormatting sqref="G12:H12">
    <cfRule type="cellIs" dxfId="75" priority="81" operator="lessThan">
      <formula>NOW()</formula>
    </cfRule>
    <cfRule type="timePeriod" dxfId="74" priority="82" timePeriod="nextWeek">
      <formula>AND(ROUNDDOWN(G12,0)-TODAY()&gt;(7-WEEKDAY(TODAY())),ROUNDDOWN(G12,0)-TODAY()&lt;(15-WEEKDAY(TODAY())))</formula>
    </cfRule>
    <cfRule type="timePeriod" dxfId="73" priority="83" timePeriod="thisMonth">
      <formula>AND(MONTH(G12)=MONTH(TODAY()),YEAR(G12)=YEAR(TODAY()))</formula>
    </cfRule>
  </conditionalFormatting>
  <conditionalFormatting sqref="D12">
    <cfRule type="containsText" dxfId="72" priority="73" operator="containsText" text="FAO">
      <formula>NOT(ISERROR(SEARCH("FAO",D12)))</formula>
    </cfRule>
    <cfRule type="containsText" dxfId="71" priority="74" operator="containsText" text="AS">
      <formula>NOT(ISERROR(SEARCH("AS",D12)))</formula>
    </cfRule>
    <cfRule type="containsText" dxfId="70" priority="75" operator="containsText" text="ESS">
      <formula>NOT(ISERROR(SEARCH("ESS",D12)))</formula>
    </cfRule>
    <cfRule type="containsText" dxfId="69" priority="76" operator="containsText" text="SRS">
      <formula>NOT(ISERROR(SEARCH("SRS",D12)))</formula>
    </cfRule>
    <cfRule type="containsText" dxfId="68" priority="77" operator="containsText" text="SSt">
      <formula>NOT(ISERROR(SEARCH("SSt",D12)))</formula>
    </cfRule>
    <cfRule type="containsText" dxfId="67" priority="78" operator="containsText" text="PCSS">
      <formula>NOT(ISERROR(SEARCH("PCSS",D12)))</formula>
    </cfRule>
    <cfRule type="containsText" dxfId="66" priority="79" operator="containsText" text="PTSS">
      <formula>NOT(ISERROR(SEARCH("PTSS",D12)))</formula>
    </cfRule>
    <cfRule type="containsText" dxfId="65" priority="80" operator="containsText" text="CTOC">
      <formula>NOT(ISERROR(SEARCH("CTOC",D12)))</formula>
    </cfRule>
  </conditionalFormatting>
  <conditionalFormatting sqref="G12:H12">
    <cfRule type="containsBlanks" dxfId="64" priority="72">
      <formula>LEN(TRIM(G12))=0</formula>
    </cfRule>
  </conditionalFormatting>
  <conditionalFormatting sqref="B12">
    <cfRule type="beginsWith" dxfId="63" priority="71" operator="beginsWith" text="H">
      <formula>LEFT(B12,LEN("H"))="H"</formula>
    </cfRule>
  </conditionalFormatting>
  <conditionalFormatting sqref="D12">
    <cfRule type="containsText" dxfId="62" priority="68" operator="containsText" text="SI">
      <formula>NOT(ISERROR(SEARCH("SI",D12)))</formula>
    </cfRule>
    <cfRule type="containsText" dxfId="61" priority="69" operator="containsText" text="RPA">
      <formula>NOT(ISERROR(SEARCH("RPA",D12)))</formula>
    </cfRule>
    <cfRule type="containsText" dxfId="60" priority="70" operator="containsText" text="Alumni">
      <formula>NOT(ISERROR(SEARCH("Alumni",D12)))</formula>
    </cfRule>
  </conditionalFormatting>
  <conditionalFormatting sqref="F11:F12">
    <cfRule type="colorScale" priority="67">
      <colorScale>
        <cfvo type="percent" val="0"/>
        <cfvo type="percent" val="51"/>
        <color rgb="FFFF0000"/>
        <color rgb="FFFFFF00"/>
      </colorScale>
    </cfRule>
  </conditionalFormatting>
  <conditionalFormatting sqref="G12:H12">
    <cfRule type="timePeriod" dxfId="59" priority="66" timePeriod="nextMonth">
      <formula>AND(MONTH(G12)=MONTH(EDATE(TODAY(),0+1)),YEAR(G12)=YEAR(EDATE(TODAY(),0+1)))</formula>
    </cfRule>
  </conditionalFormatting>
  <conditionalFormatting sqref="F11:F12">
    <cfRule type="dataBar" priority="91">
      <dataBar>
        <cfvo type="min"/>
        <cfvo type="max"/>
        <color rgb="FF00B050"/>
      </dataBar>
      <extLst>
        <ext xmlns:x14="http://schemas.microsoft.com/office/spreadsheetml/2009/9/main" uri="{B025F937-C7B1-47D3-B67F-A62EFF666E3E}">
          <x14:id>{CE7494F7-D651-4F0A-A8DA-AEFAB08333B1}</x14:id>
        </ext>
      </extLst>
    </cfRule>
  </conditionalFormatting>
  <conditionalFormatting sqref="A12:C12">
    <cfRule type="beginsWith" dxfId="58" priority="64" operator="beginsWith" text="S">
      <formula>LEFT(A12,LEN("S"))="S"</formula>
    </cfRule>
    <cfRule type="beginsWith" dxfId="57" priority="65" operator="beginsWith" text="P">
      <formula>LEFT(A12,LEN("P"))="P"</formula>
    </cfRule>
  </conditionalFormatting>
  <conditionalFormatting sqref="L12">
    <cfRule type="cellIs" dxfId="56" priority="62" operator="greaterThan">
      <formula>0</formula>
    </cfRule>
    <cfRule type="containsBlanks" dxfId="55" priority="63">
      <formula>LEN(TRIM(L12))=0</formula>
    </cfRule>
  </conditionalFormatting>
  <conditionalFormatting sqref="F11:F12">
    <cfRule type="cellIs" dxfId="54" priority="61" operator="equal">
      <formula>100</formula>
    </cfRule>
  </conditionalFormatting>
  <conditionalFormatting sqref="B13">
    <cfRule type="cellIs" dxfId="53" priority="55" operator="equal">
      <formula>"V"</formula>
    </cfRule>
    <cfRule type="cellIs" dxfId="52" priority="56" operator="equal">
      <formula>"AC"</formula>
    </cfRule>
    <cfRule type="cellIs" dxfId="51" priority="57" operator="equal">
      <formula>"UR"</formula>
    </cfRule>
    <cfRule type="cellIs" dxfId="50" priority="58" operator="equal">
      <formula>"CC"</formula>
    </cfRule>
    <cfRule type="beginsWith" dxfId="49" priority="59" operator="beginsWith" text="GO">
      <formula>LEFT(B13,LEN("GO"))="GO"</formula>
    </cfRule>
  </conditionalFormatting>
  <conditionalFormatting sqref="F13">
    <cfRule type="dataBar" priority="54">
      <dataBar>
        <cfvo type="num" val="0"/>
        <cfvo type="num" val="1"/>
        <color theme="6" tint="0.79998168889431442"/>
      </dataBar>
      <extLst>
        <ext xmlns:x14="http://schemas.microsoft.com/office/spreadsheetml/2009/9/main" uri="{B025F937-C7B1-47D3-B67F-A62EFF666E3E}">
          <x14:id>{5B96E094-63C3-49E0-85F7-1FA6D1DC0816}</x14:id>
        </ext>
      </extLst>
    </cfRule>
  </conditionalFormatting>
  <conditionalFormatting sqref="A13">
    <cfRule type="containsText" dxfId="48" priority="53" operator="containsText" text="X">
      <formula>NOT(ISERROR(SEARCH("X",A13)))</formula>
    </cfRule>
  </conditionalFormatting>
  <conditionalFormatting sqref="G13:H13">
    <cfRule type="cellIs" dxfId="47" priority="50" operator="lessThan">
      <formula>NOW()</formula>
    </cfRule>
    <cfRule type="timePeriod" dxfId="46" priority="51" timePeriod="nextWeek">
      <formula>AND(ROUNDDOWN(G13,0)-TODAY()&gt;(7-WEEKDAY(TODAY())),ROUNDDOWN(G13,0)-TODAY()&lt;(15-WEEKDAY(TODAY())))</formula>
    </cfRule>
    <cfRule type="timePeriod" dxfId="45" priority="52" timePeriod="thisMonth">
      <formula>AND(MONTH(G13)=MONTH(TODAY()),YEAR(G13)=YEAR(TODAY()))</formula>
    </cfRule>
  </conditionalFormatting>
  <conditionalFormatting sqref="D13">
    <cfRule type="containsText" dxfId="44" priority="42" operator="containsText" text="FAO">
      <formula>NOT(ISERROR(SEARCH("FAO",D13)))</formula>
    </cfRule>
    <cfRule type="containsText" dxfId="43" priority="43" operator="containsText" text="AS">
      <formula>NOT(ISERROR(SEARCH("AS",D13)))</formula>
    </cfRule>
    <cfRule type="containsText" dxfId="42" priority="44" operator="containsText" text="ESS">
      <formula>NOT(ISERROR(SEARCH("ESS",D13)))</formula>
    </cfRule>
    <cfRule type="containsText" dxfId="41" priority="45" operator="containsText" text="SRS">
      <formula>NOT(ISERROR(SEARCH("SRS",D13)))</formula>
    </cfRule>
    <cfRule type="containsText" dxfId="40" priority="46" operator="containsText" text="SSt">
      <formula>NOT(ISERROR(SEARCH("SSt",D13)))</formula>
    </cfRule>
    <cfRule type="containsText" dxfId="39" priority="47" operator="containsText" text="PCSS">
      <formula>NOT(ISERROR(SEARCH("PCSS",D13)))</formula>
    </cfRule>
    <cfRule type="containsText" dxfId="38" priority="48" operator="containsText" text="PTSS">
      <formula>NOT(ISERROR(SEARCH("PTSS",D13)))</formula>
    </cfRule>
    <cfRule type="containsText" dxfId="37" priority="49" operator="containsText" text="CTOC">
      <formula>NOT(ISERROR(SEARCH("CTOC",D13)))</formula>
    </cfRule>
  </conditionalFormatting>
  <conditionalFormatting sqref="G13:H13">
    <cfRule type="containsBlanks" dxfId="36" priority="41">
      <formula>LEN(TRIM(G13))=0</formula>
    </cfRule>
  </conditionalFormatting>
  <conditionalFormatting sqref="B13">
    <cfRule type="beginsWith" dxfId="35" priority="40" operator="beginsWith" text="H">
      <formula>LEFT(B13,LEN("H"))="H"</formula>
    </cfRule>
  </conditionalFormatting>
  <conditionalFormatting sqref="D13">
    <cfRule type="containsText" dxfId="34" priority="37" operator="containsText" text="SI">
      <formula>NOT(ISERROR(SEARCH("SI",D13)))</formula>
    </cfRule>
    <cfRule type="containsText" dxfId="33" priority="38" operator="containsText" text="RPA">
      <formula>NOT(ISERROR(SEARCH("RPA",D13)))</formula>
    </cfRule>
    <cfRule type="containsText" dxfId="32" priority="39" operator="containsText" text="Alumni">
      <formula>NOT(ISERROR(SEARCH("Alumni",D13)))</formula>
    </cfRule>
  </conditionalFormatting>
  <conditionalFormatting sqref="F13">
    <cfRule type="colorScale" priority="36">
      <colorScale>
        <cfvo type="percent" val="0"/>
        <cfvo type="percent" val="51"/>
        <color rgb="FFFF0000"/>
        <color rgb="FFFFFF00"/>
      </colorScale>
    </cfRule>
  </conditionalFormatting>
  <conditionalFormatting sqref="G13:H13">
    <cfRule type="timePeriod" dxfId="31" priority="35" timePeriod="nextMonth">
      <formula>AND(MONTH(G13)=MONTH(EDATE(TODAY(),0+1)),YEAR(G13)=YEAR(EDATE(TODAY(),0+1)))</formula>
    </cfRule>
  </conditionalFormatting>
  <conditionalFormatting sqref="F13">
    <cfRule type="dataBar" priority="60">
      <dataBar>
        <cfvo type="min"/>
        <cfvo type="max"/>
        <color rgb="FF00B050"/>
      </dataBar>
      <extLst>
        <ext xmlns:x14="http://schemas.microsoft.com/office/spreadsheetml/2009/9/main" uri="{B025F937-C7B1-47D3-B67F-A62EFF666E3E}">
          <x14:id>{3D116398-5306-4902-8794-B8415CD05FD4}</x14:id>
        </ext>
      </extLst>
    </cfRule>
  </conditionalFormatting>
  <conditionalFormatting sqref="A13:C13">
    <cfRule type="beginsWith" dxfId="30" priority="33" operator="beginsWith" text="S">
      <formula>LEFT(A13,LEN("S"))="S"</formula>
    </cfRule>
    <cfRule type="beginsWith" dxfId="29" priority="34" operator="beginsWith" text="P">
      <formula>LEFT(A13,LEN("P"))="P"</formula>
    </cfRule>
  </conditionalFormatting>
  <conditionalFormatting sqref="L13">
    <cfRule type="cellIs" dxfId="28" priority="31" operator="greaterThan">
      <formula>0</formula>
    </cfRule>
    <cfRule type="containsBlanks" dxfId="27" priority="32">
      <formula>LEN(TRIM(L13))=0</formula>
    </cfRule>
  </conditionalFormatting>
  <conditionalFormatting sqref="F13">
    <cfRule type="cellIs" dxfId="26" priority="30" operator="equal">
      <formula>100</formula>
    </cfRule>
  </conditionalFormatting>
  <conditionalFormatting sqref="B14:B16">
    <cfRule type="cellIs" dxfId="25" priority="24" operator="equal">
      <formula>"V"</formula>
    </cfRule>
    <cfRule type="cellIs" dxfId="24" priority="25" operator="equal">
      <formula>"AC"</formula>
    </cfRule>
    <cfRule type="cellIs" dxfId="23" priority="26" operator="equal">
      <formula>"UR"</formula>
    </cfRule>
    <cfRule type="cellIs" dxfId="22" priority="27" operator="equal">
      <formula>"CC"</formula>
    </cfRule>
    <cfRule type="beginsWith" dxfId="21" priority="28" operator="beginsWith" text="GO">
      <formula>LEFT(B14,LEN("GO"))="GO"</formula>
    </cfRule>
  </conditionalFormatting>
  <conditionalFormatting sqref="F14:F16">
    <cfRule type="dataBar" priority="23">
      <dataBar>
        <cfvo type="num" val="0"/>
        <cfvo type="num" val="1"/>
        <color theme="6" tint="0.79998168889431442"/>
      </dataBar>
      <extLst>
        <ext xmlns:x14="http://schemas.microsoft.com/office/spreadsheetml/2009/9/main" uri="{B025F937-C7B1-47D3-B67F-A62EFF666E3E}">
          <x14:id>{635D7EDE-D505-4DC4-B528-DBA775115691}</x14:id>
        </ext>
      </extLst>
    </cfRule>
  </conditionalFormatting>
  <conditionalFormatting sqref="A14:A16">
    <cfRule type="containsText" dxfId="20" priority="22" operator="containsText" text="X">
      <formula>NOT(ISERROR(SEARCH("X",A14)))</formula>
    </cfRule>
  </conditionalFormatting>
  <conditionalFormatting sqref="G14:H16">
    <cfRule type="cellIs" dxfId="19" priority="19" operator="lessThan">
      <formula>NOW()</formula>
    </cfRule>
    <cfRule type="timePeriod" dxfId="18" priority="20" timePeriod="nextWeek">
      <formula>AND(ROUNDDOWN(G14,0)-TODAY()&gt;(7-WEEKDAY(TODAY())),ROUNDDOWN(G14,0)-TODAY()&lt;(15-WEEKDAY(TODAY())))</formula>
    </cfRule>
    <cfRule type="timePeriod" dxfId="17" priority="21" timePeriod="thisMonth">
      <formula>AND(MONTH(G14)=MONTH(TODAY()),YEAR(G14)=YEAR(TODAY()))</formula>
    </cfRule>
  </conditionalFormatting>
  <conditionalFormatting sqref="D14:D16">
    <cfRule type="containsText" dxfId="16" priority="11" operator="containsText" text="FAO">
      <formula>NOT(ISERROR(SEARCH("FAO",D14)))</formula>
    </cfRule>
    <cfRule type="containsText" dxfId="15" priority="12" operator="containsText" text="AS">
      <formula>NOT(ISERROR(SEARCH("AS",D14)))</formula>
    </cfRule>
    <cfRule type="containsText" dxfId="14" priority="13" operator="containsText" text="ESS">
      <formula>NOT(ISERROR(SEARCH("ESS",D14)))</formula>
    </cfRule>
    <cfRule type="containsText" dxfId="13" priority="14" operator="containsText" text="SRS">
      <formula>NOT(ISERROR(SEARCH("SRS",D14)))</formula>
    </cfRule>
    <cfRule type="containsText" dxfId="12" priority="15" operator="containsText" text="SSt">
      <formula>NOT(ISERROR(SEARCH("SSt",D14)))</formula>
    </cfRule>
    <cfRule type="containsText" dxfId="11" priority="16" operator="containsText" text="PCSS">
      <formula>NOT(ISERROR(SEARCH("PCSS",D14)))</formula>
    </cfRule>
    <cfRule type="containsText" dxfId="10" priority="17" operator="containsText" text="PTSS">
      <formula>NOT(ISERROR(SEARCH("PTSS",D14)))</formula>
    </cfRule>
    <cfRule type="containsText" dxfId="9" priority="18" operator="containsText" text="CTOC">
      <formula>NOT(ISERROR(SEARCH("CTOC",D14)))</formula>
    </cfRule>
  </conditionalFormatting>
  <conditionalFormatting sqref="G14:H16">
    <cfRule type="containsBlanks" dxfId="8" priority="10">
      <formula>LEN(TRIM(G14))=0</formula>
    </cfRule>
  </conditionalFormatting>
  <conditionalFormatting sqref="B14:B16">
    <cfRule type="beginsWith" dxfId="7" priority="9" operator="beginsWith" text="H">
      <formula>LEFT(B14,LEN("H"))="H"</formula>
    </cfRule>
  </conditionalFormatting>
  <conditionalFormatting sqref="D14:D16">
    <cfRule type="containsText" dxfId="6" priority="6" operator="containsText" text="SI">
      <formula>NOT(ISERROR(SEARCH("SI",D14)))</formula>
    </cfRule>
    <cfRule type="containsText" dxfId="5" priority="7" operator="containsText" text="RPA">
      <formula>NOT(ISERROR(SEARCH("RPA",D14)))</formula>
    </cfRule>
    <cfRule type="containsText" dxfId="4" priority="8" operator="containsText" text="Alumni">
      <formula>NOT(ISERROR(SEARCH("Alumni",D14)))</formula>
    </cfRule>
  </conditionalFormatting>
  <conditionalFormatting sqref="F14:F16">
    <cfRule type="colorScale" priority="5">
      <colorScale>
        <cfvo type="percent" val="0"/>
        <cfvo type="percent" val="51"/>
        <color rgb="FFFF0000"/>
        <color rgb="FFFFFF00"/>
      </colorScale>
    </cfRule>
  </conditionalFormatting>
  <conditionalFormatting sqref="G14:H16">
    <cfRule type="timePeriod" dxfId="3" priority="4" timePeriod="nextMonth">
      <formula>AND(MONTH(G14)=MONTH(EDATE(TODAY(),0+1)),YEAR(G14)=YEAR(EDATE(TODAY(),0+1)))</formula>
    </cfRule>
  </conditionalFormatting>
  <conditionalFormatting sqref="F14:F16">
    <cfRule type="dataBar" priority="29">
      <dataBar>
        <cfvo type="min"/>
        <cfvo type="max"/>
        <color rgb="FF00B050"/>
      </dataBar>
      <extLst>
        <ext xmlns:x14="http://schemas.microsoft.com/office/spreadsheetml/2009/9/main" uri="{B025F937-C7B1-47D3-B67F-A62EFF666E3E}">
          <x14:id>{C402BA19-6F66-4049-996A-ABD9369CEE5C}</x14:id>
        </ext>
      </extLst>
    </cfRule>
  </conditionalFormatting>
  <conditionalFormatting sqref="A14:C16">
    <cfRule type="beginsWith" dxfId="2" priority="2" operator="beginsWith" text="S">
      <formula>LEFT(A14,LEN("S"))="S"</formula>
    </cfRule>
    <cfRule type="beginsWith" dxfId="1" priority="3" operator="beginsWith" text="P">
      <formula>LEFT(A14,LEN("P"))="P"</formula>
    </cfRule>
  </conditionalFormatting>
  <conditionalFormatting sqref="F14:F16">
    <cfRule type="cellIs" dxfId="0" priority="1" operator="equal">
      <formula>100</formula>
    </cfRule>
  </conditionalFormatting>
  <dataValidations count="1">
    <dataValidation type="whole" operator="greaterThanOrEqual" allowBlank="1" showInputMessage="1" promptTitle="Display Week" prompt="Changing this number will scroll the Gantt Chart view." sqref="G4" xr:uid="{00000000-0002-0000-0000-000000000000}">
      <formula1>1</formula1>
    </dataValidation>
  </dataValidations>
  <printOptions horizontalCentered="1"/>
  <pageMargins left="0.25" right="0.25" top="0.5" bottom="0.5" header="0.3" footer="0.3"/>
  <pageSetup scale="67" fitToHeight="0" orientation="landscape" r:id="rId1"/>
  <headerFooter scaleWithDoc="0">
    <oddHeader>&amp;C&amp;28Projected Resourse Allocations (60 Days)&amp;11
&amp;R&amp;8printed: &amp;D</oddHeader>
    <oddFooter>&amp;L&amp;9&amp;Z&amp;F &amp;A&amp;RPage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0E76E371-C654-40F0-B63D-54207F589E26}">
            <x14:dataBar minLength="0" maxLength="100" gradient="0">
              <x14:cfvo type="num">
                <xm:f>0</xm:f>
              </x14:cfvo>
              <x14:cfvo type="num">
                <xm:f>1</xm:f>
              </x14:cfvo>
              <x14:negativeFillColor rgb="FFFF0000"/>
              <x14:axisColor rgb="FF000000"/>
            </x14:dataBar>
          </x14:cfRule>
          <xm:sqref>F29</xm:sqref>
        </x14:conditionalFormatting>
        <x14:conditionalFormatting xmlns:xm="http://schemas.microsoft.com/office/excel/2006/main">
          <x14:cfRule type="dataBar" id="{AA4392F4-9AC2-4C91-AF74-CB75D6B564DB}">
            <x14:dataBar minLength="0" maxLength="100" gradient="0">
              <x14:cfvo type="num">
                <xm:f>0</xm:f>
              </x14:cfvo>
              <x14:cfvo type="num">
                <xm:f>1</xm:f>
              </x14:cfvo>
              <x14:negativeFillColor rgb="FFFF0000"/>
              <x14:axisColor rgb="FF000000"/>
            </x14:dataBar>
          </x14:cfRule>
          <xm:sqref>F7:F10 F17:F28</xm:sqref>
        </x14:conditionalFormatting>
        <x14:conditionalFormatting xmlns:xm="http://schemas.microsoft.com/office/excel/2006/main">
          <x14:cfRule type="dataBar" id="{8D5152D4-CB96-4B16-8C01-8E4D175B67E9}">
            <x14:dataBar minLength="0" maxLength="100" gradient="0">
              <x14:cfvo type="num">
                <xm:f>0</xm:f>
              </x14:cfvo>
              <x14:cfvo type="num">
                <xm:f>1</xm:f>
              </x14:cfvo>
              <x14:negativeFillColor rgb="FFFF0000"/>
              <x14:axisColor rgb="FF000000"/>
            </x14:dataBar>
          </x14:cfRule>
          <xm:sqref>F18</xm:sqref>
        </x14:conditionalFormatting>
        <x14:conditionalFormatting xmlns:xm="http://schemas.microsoft.com/office/excel/2006/main">
          <x14:cfRule type="dataBar" id="{7D93B5E7-F0B5-47D6-9107-B4BFA5FE557D}">
            <x14:dataBar minLength="0" maxLength="100" gradient="0">
              <x14:cfvo type="num">
                <xm:f>0</xm:f>
              </x14:cfvo>
              <x14:cfvo type="num">
                <xm:f>1</xm:f>
              </x14:cfvo>
              <x14:negativeFillColor rgb="FFFF0000"/>
              <x14:axisColor rgb="FF000000"/>
            </x14:dataBar>
          </x14:cfRule>
          <xm:sqref>F17:F28</xm:sqref>
        </x14:conditionalFormatting>
        <x14:conditionalFormatting xmlns:xm="http://schemas.microsoft.com/office/excel/2006/main">
          <x14:cfRule type="dataBar" id="{508764DD-7976-4B5C-A0E2-921CCF89DB87}">
            <x14:dataBar minLength="0" maxLength="100" gradient="0">
              <x14:cfvo type="autoMin"/>
              <x14:cfvo type="autoMax"/>
              <x14:negativeFillColor rgb="FFFF0000"/>
              <x14:axisColor rgb="FF000000"/>
            </x14:dataBar>
          </x14:cfRule>
          <xm:sqref>F31:F527 F7:F10 F17:F29</xm:sqref>
        </x14:conditionalFormatting>
        <x14:conditionalFormatting xmlns:xm="http://schemas.microsoft.com/office/excel/2006/main">
          <x14:cfRule type="dataBar" id="{9B10FBBC-8E27-494A-B7E5-AED9886E5D9D}">
            <x14:dataBar minLength="0" maxLength="100" gradient="0">
              <x14:cfvo type="num">
                <xm:f>0</xm:f>
              </x14:cfvo>
              <x14:cfvo type="num">
                <xm:f>1</xm:f>
              </x14:cfvo>
              <x14:negativeFillColor rgb="FFFF0000"/>
              <x14:axisColor rgb="FF000000"/>
            </x14:dataBar>
          </x14:cfRule>
          <xm:sqref>F11:F12</xm:sqref>
        </x14:conditionalFormatting>
        <x14:conditionalFormatting xmlns:xm="http://schemas.microsoft.com/office/excel/2006/main">
          <x14:cfRule type="dataBar" id="{CE7494F7-D651-4F0A-A8DA-AEFAB08333B1}">
            <x14:dataBar minLength="0" maxLength="100" gradient="0">
              <x14:cfvo type="autoMin"/>
              <x14:cfvo type="autoMax"/>
              <x14:negativeFillColor rgb="FFFF0000"/>
              <x14:axisColor rgb="FF000000"/>
            </x14:dataBar>
          </x14:cfRule>
          <xm:sqref>F11:F12</xm:sqref>
        </x14:conditionalFormatting>
        <x14:conditionalFormatting xmlns:xm="http://schemas.microsoft.com/office/excel/2006/main">
          <x14:cfRule type="dataBar" id="{5B96E094-63C3-49E0-85F7-1FA6D1DC0816}">
            <x14:dataBar minLength="0" maxLength="100" gradient="0">
              <x14:cfvo type="num">
                <xm:f>0</xm:f>
              </x14:cfvo>
              <x14:cfvo type="num">
                <xm:f>1</xm:f>
              </x14:cfvo>
              <x14:negativeFillColor rgb="FFFF0000"/>
              <x14:axisColor rgb="FF000000"/>
            </x14:dataBar>
          </x14:cfRule>
          <xm:sqref>F13</xm:sqref>
        </x14:conditionalFormatting>
        <x14:conditionalFormatting xmlns:xm="http://schemas.microsoft.com/office/excel/2006/main">
          <x14:cfRule type="dataBar" id="{3D116398-5306-4902-8794-B8415CD05FD4}">
            <x14:dataBar minLength="0" maxLength="100" gradient="0">
              <x14:cfvo type="autoMin"/>
              <x14:cfvo type="autoMax"/>
              <x14:negativeFillColor rgb="FFFF0000"/>
              <x14:axisColor rgb="FF000000"/>
            </x14:dataBar>
          </x14:cfRule>
          <xm:sqref>F13</xm:sqref>
        </x14:conditionalFormatting>
        <x14:conditionalFormatting xmlns:xm="http://schemas.microsoft.com/office/excel/2006/main">
          <x14:cfRule type="dataBar" id="{635D7EDE-D505-4DC4-B528-DBA775115691}">
            <x14:dataBar minLength="0" maxLength="100" gradient="0">
              <x14:cfvo type="num">
                <xm:f>0</xm:f>
              </x14:cfvo>
              <x14:cfvo type="num">
                <xm:f>1</xm:f>
              </x14:cfvo>
              <x14:negativeFillColor rgb="FFFF0000"/>
              <x14:axisColor rgb="FF000000"/>
            </x14:dataBar>
          </x14:cfRule>
          <xm:sqref>F14:F16</xm:sqref>
        </x14:conditionalFormatting>
        <x14:conditionalFormatting xmlns:xm="http://schemas.microsoft.com/office/excel/2006/main">
          <x14:cfRule type="dataBar" id="{C402BA19-6F66-4049-996A-ABD9369CEE5C}">
            <x14:dataBar minLength="0" maxLength="100" gradient="0">
              <x14:cfvo type="autoMin"/>
              <x14:cfvo type="autoMax"/>
              <x14:negativeFillColor rgb="FFFF0000"/>
              <x14:axisColor rgb="FF000000"/>
            </x14:dataBar>
          </x14:cfRule>
          <xm:sqref>F14:F16</xm:sqref>
        </x14:conditionalFormatting>
      </x14:conditionalFormattings>
    </ext>
    <ext xmlns:x15="http://schemas.microsoft.com/office/spreadsheetml/2010/11/main" uri="{3A4CF648-6AED-40f4-86FF-DC5316D8AED3}">
      <x14:slicerList xmlns:x14="http://schemas.microsoft.com/office/spreadsheetml/2009/9/main">
        <x14:slicer r:id="rId5"/>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GoF Resources</vt:lpstr>
      <vt:lpstr>'GoF Resources'!Display_Week</vt:lpstr>
      <vt:lpstr>'GoF Resources'!Print_Area</vt:lpstr>
      <vt:lpstr>'GoF Resources'!Print_Titles</vt:lpstr>
      <vt:lpstr>'GoF Resources'!Project_Start</vt:lpstr>
      <vt:lpstr>'GoF Resources'!task_end</vt:lpstr>
      <vt:lpstr>'GoF Resources'!task_progress</vt:lpstr>
      <vt:lpstr>'GoF Resources'!task_start</vt:lpstr>
    </vt:vector>
  </TitlesOfParts>
  <Company>GCMC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Schulte, Bryan</dc:creator>
  <cp:lastModifiedBy>Jens</cp:lastModifiedBy>
  <cp:lastPrinted>2022-01-23T07:37:44Z</cp:lastPrinted>
  <dcterms:created xsi:type="dcterms:W3CDTF">2022-01-23T06:54:08Z</dcterms:created>
  <dcterms:modified xsi:type="dcterms:W3CDTF">2022-01-25T12:13:41Z</dcterms:modified>
</cp:coreProperties>
</file>